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 activeTab="5"/>
  </bookViews>
  <sheets>
    <sheet name="CashflowDiagram" sheetId="2" r:id="rId1"/>
    <sheet name="ProbabilityTree" sheetId="4" r:id="rId2"/>
    <sheet name="CDSTermStructure" sheetId="5" r:id="rId3"/>
    <sheet name="HazardRateTermStructure" sheetId="6" r:id="rId4"/>
    <sheet name="SurvivalProbability" sheetId="7" r:id="rId5"/>
    <sheet name="CDS" sheetId="1" r:id="rId6"/>
  </sheets>
  <definedNames>
    <definedName name="AccruedInterestTotalPV">CDS!$U$47</definedName>
    <definedName name="Frequency">CDS!$C$9</definedName>
    <definedName name="HazardRate">CDS!$C$6</definedName>
    <definedName name="LongOrShort">CDS!$C$3</definedName>
    <definedName name="Maturity">CDS!$C$11</definedName>
    <definedName name="Notional">CDS!$C$5</definedName>
    <definedName name="Phi">CDS!$C$4</definedName>
    <definedName name="Premium">CDS!$C$8</definedName>
    <definedName name="PremiumLegTotalPV">CDS!$L$47</definedName>
    <definedName name="ProtectionLegTotalPV">CDS!$AB$47</definedName>
    <definedName name="RecoveryRate">CDS!$C$7</definedName>
    <definedName name="YearFraction">CDS!$C$10</definedName>
    <definedName name="ZeroRate">CDS!$C$12</definedName>
  </definedNames>
  <calcPr calcId="145621" calcMode="manual" calcCompleted="0" calcOnSave="0"/>
</workbook>
</file>

<file path=xl/calcChain.xml><?xml version="1.0" encoding="utf-8"?>
<calcChain xmlns="http://schemas.openxmlformats.org/spreadsheetml/2006/main">
  <c r="E3" i="7" l="1"/>
  <c r="E35" i="7"/>
  <c r="E36" i="7" s="1"/>
  <c r="E37" i="7" s="1"/>
  <c r="E4" i="7" l="1"/>
  <c r="E5" i="7" s="1"/>
  <c r="E6" i="7" s="1"/>
  <c r="E7" i="7" s="1"/>
  <c r="E8" i="7" s="1"/>
  <c r="E9" i="7" s="1"/>
  <c r="E10" i="7" s="1"/>
  <c r="E38" i="7"/>
  <c r="E39" i="7" s="1"/>
  <c r="E40" i="7" s="1"/>
  <c r="E41" i="7" s="1"/>
  <c r="E42" i="7" s="1"/>
  <c r="D14" i="6"/>
  <c r="D28" i="6"/>
  <c r="D29" i="6" s="1"/>
  <c r="C27" i="6"/>
  <c r="D26" i="6"/>
  <c r="D27" i="6" s="1"/>
  <c r="C25" i="6"/>
  <c r="D24" i="6"/>
  <c r="D25" i="6" s="1"/>
  <c r="C23" i="6"/>
  <c r="D22" i="6"/>
  <c r="D23" i="6" s="1"/>
  <c r="C21" i="6"/>
  <c r="D20" i="6"/>
  <c r="D21" i="6" s="1"/>
  <c r="C19" i="6"/>
  <c r="D18" i="6"/>
  <c r="D19" i="6" s="1"/>
  <c r="C17" i="6"/>
  <c r="D16" i="6"/>
  <c r="D17" i="6" s="1"/>
  <c r="C15" i="6"/>
  <c r="D28" i="5"/>
  <c r="D26" i="5"/>
  <c r="D24" i="5"/>
  <c r="D25" i="5" s="1"/>
  <c r="D22" i="5"/>
  <c r="D20" i="5"/>
  <c r="D21" i="5" s="1"/>
  <c r="D18" i="5"/>
  <c r="D19" i="5" s="1"/>
  <c r="D16" i="5"/>
  <c r="D17" i="5" s="1"/>
  <c r="D14" i="5"/>
  <c r="D15" i="5" s="1"/>
  <c r="D29" i="5"/>
  <c r="D27" i="5"/>
  <c r="C27" i="5"/>
  <c r="C25" i="5"/>
  <c r="D23" i="5"/>
  <c r="C23" i="5"/>
  <c r="C21" i="5"/>
  <c r="C19" i="5"/>
  <c r="C17" i="5"/>
  <c r="C15" i="5"/>
  <c r="D15" i="6" l="1"/>
  <c r="C4" i="1"/>
  <c r="C10" i="1" l="1"/>
  <c r="W3" i="1" l="1"/>
  <c r="Z3" i="1" s="1"/>
  <c r="N3" i="1"/>
  <c r="S3" i="1" s="1"/>
  <c r="E3" i="1"/>
  <c r="AA3" i="1" l="1"/>
  <c r="W4" i="1"/>
  <c r="AA4" i="1" s="1"/>
  <c r="Y3" i="1"/>
  <c r="X3" i="1"/>
  <c r="T3" i="1"/>
  <c r="Q3" i="1"/>
  <c r="O3" i="1"/>
  <c r="H3" i="1"/>
  <c r="J3" i="1"/>
  <c r="F3" i="1"/>
  <c r="K3" i="1"/>
  <c r="E4" i="1"/>
  <c r="E5" i="1" s="1"/>
  <c r="N4" i="1"/>
  <c r="S4" i="1" s="1"/>
  <c r="W5" i="1" l="1"/>
  <c r="Z5" i="1" s="1"/>
  <c r="Z4" i="1"/>
  <c r="X4" i="1"/>
  <c r="Y4" i="1"/>
  <c r="AB3" i="1"/>
  <c r="T4" i="1"/>
  <c r="Q4" i="1"/>
  <c r="O4" i="1"/>
  <c r="J5" i="1"/>
  <c r="F5" i="1"/>
  <c r="K5" i="1"/>
  <c r="H5" i="1"/>
  <c r="K4" i="1"/>
  <c r="H4" i="1"/>
  <c r="J4" i="1"/>
  <c r="F4" i="1"/>
  <c r="N5" i="1"/>
  <c r="S5" i="1" s="1"/>
  <c r="E6" i="1"/>
  <c r="X5" i="1" l="1"/>
  <c r="AA5" i="1"/>
  <c r="Y5" i="1"/>
  <c r="W6" i="1"/>
  <c r="Z6" i="1" s="1"/>
  <c r="AB4" i="1"/>
  <c r="N6" i="1"/>
  <c r="S6" i="1" s="1"/>
  <c r="T5" i="1"/>
  <c r="Q5" i="1"/>
  <c r="O5" i="1"/>
  <c r="J6" i="1"/>
  <c r="F6" i="1"/>
  <c r="K6" i="1"/>
  <c r="H6" i="1"/>
  <c r="E7" i="1"/>
  <c r="E8" i="1" s="1"/>
  <c r="AA6" i="1" l="1"/>
  <c r="Y6" i="1"/>
  <c r="AB6" i="1" s="1"/>
  <c r="W7" i="1"/>
  <c r="Z7" i="1" s="1"/>
  <c r="AB5" i="1"/>
  <c r="X6" i="1"/>
  <c r="AA7" i="1"/>
  <c r="X7" i="1"/>
  <c r="Y7" i="1"/>
  <c r="N7" i="1"/>
  <c r="S7" i="1" s="1"/>
  <c r="T6" i="1"/>
  <c r="Q6" i="1"/>
  <c r="O6" i="1"/>
  <c r="K8" i="1"/>
  <c r="H8" i="1"/>
  <c r="J8" i="1"/>
  <c r="F8" i="1"/>
  <c r="H7" i="1"/>
  <c r="J7" i="1"/>
  <c r="F7" i="1"/>
  <c r="K7" i="1"/>
  <c r="E9" i="1"/>
  <c r="W8" i="1" l="1"/>
  <c r="Z8" i="1" s="1"/>
  <c r="AB7" i="1"/>
  <c r="Y8" i="1"/>
  <c r="X8" i="1"/>
  <c r="AA8" i="1"/>
  <c r="W9" i="1"/>
  <c r="Z9" i="1" s="1"/>
  <c r="N8" i="1"/>
  <c r="S8" i="1" s="1"/>
  <c r="Q7" i="1"/>
  <c r="T7" i="1"/>
  <c r="O7" i="1"/>
  <c r="J9" i="1"/>
  <c r="F9" i="1"/>
  <c r="K9" i="1"/>
  <c r="H9" i="1"/>
  <c r="E10" i="1"/>
  <c r="X9" i="1" l="1"/>
  <c r="AB8" i="1"/>
  <c r="Y9" i="1"/>
  <c r="AA9" i="1"/>
  <c r="W10" i="1"/>
  <c r="Z10" i="1" s="1"/>
  <c r="N9" i="1"/>
  <c r="S9" i="1" s="1"/>
  <c r="T8" i="1"/>
  <c r="O8" i="1"/>
  <c r="Q8" i="1"/>
  <c r="J10" i="1"/>
  <c r="F10" i="1"/>
  <c r="K10" i="1"/>
  <c r="H10" i="1"/>
  <c r="E11" i="1"/>
  <c r="W11" i="1" l="1"/>
  <c r="Z11" i="1" s="1"/>
  <c r="AB9" i="1"/>
  <c r="X10" i="1"/>
  <c r="Y10" i="1"/>
  <c r="AA10" i="1"/>
  <c r="N10" i="1"/>
  <c r="S10" i="1" s="1"/>
  <c r="T9" i="1"/>
  <c r="Q9" i="1"/>
  <c r="O9" i="1"/>
  <c r="H11" i="1"/>
  <c r="J11" i="1"/>
  <c r="F11" i="1"/>
  <c r="K11" i="1"/>
  <c r="G11" i="1"/>
  <c r="E12" i="1"/>
  <c r="W12" i="1" l="1"/>
  <c r="Z12" i="1" s="1"/>
  <c r="Y11" i="1"/>
  <c r="X11" i="1"/>
  <c r="AA11" i="1"/>
  <c r="AB10" i="1"/>
  <c r="I11" i="1"/>
  <c r="L11" i="1" s="1"/>
  <c r="N11" i="1"/>
  <c r="S11" i="1" s="1"/>
  <c r="T10" i="1"/>
  <c r="O10" i="1"/>
  <c r="Q10" i="1"/>
  <c r="K12" i="1"/>
  <c r="G12" i="1"/>
  <c r="H12" i="1"/>
  <c r="J12" i="1"/>
  <c r="F12" i="1"/>
  <c r="E13" i="1"/>
  <c r="AB11" i="1" l="1"/>
  <c r="Y12" i="1"/>
  <c r="X12" i="1"/>
  <c r="W13" i="1"/>
  <c r="Z13" i="1" s="1"/>
  <c r="AA12" i="1"/>
  <c r="I12" i="1"/>
  <c r="L12" i="1" s="1"/>
  <c r="T11" i="1"/>
  <c r="Q11" i="1"/>
  <c r="P11" i="1"/>
  <c r="O11" i="1"/>
  <c r="N12" i="1"/>
  <c r="S12" i="1" s="1"/>
  <c r="J13" i="1"/>
  <c r="F13" i="1"/>
  <c r="K13" i="1"/>
  <c r="G13" i="1"/>
  <c r="H13" i="1"/>
  <c r="E14" i="1"/>
  <c r="AB12" i="1" l="1"/>
  <c r="W14" i="1"/>
  <c r="Y13" i="1"/>
  <c r="X13" i="1"/>
  <c r="AA13" i="1"/>
  <c r="I13" i="1"/>
  <c r="L13" i="1" s="1"/>
  <c r="R11" i="1"/>
  <c r="T12" i="1"/>
  <c r="P12" i="1"/>
  <c r="Q12" i="1"/>
  <c r="O12" i="1"/>
  <c r="N13" i="1"/>
  <c r="S13" i="1" s="1"/>
  <c r="J14" i="1"/>
  <c r="F14" i="1"/>
  <c r="K14" i="1"/>
  <c r="G14" i="1"/>
  <c r="H14" i="1"/>
  <c r="E15" i="1"/>
  <c r="AB13" i="1" l="1"/>
  <c r="Z14" i="1"/>
  <c r="AA14" i="1"/>
  <c r="Y14" i="1"/>
  <c r="X14" i="1"/>
  <c r="W15" i="1"/>
  <c r="Z15" i="1" s="1"/>
  <c r="X15" i="1"/>
  <c r="U11" i="1"/>
  <c r="R12" i="1"/>
  <c r="I14" i="1"/>
  <c r="L14" i="1" s="1"/>
  <c r="T13" i="1"/>
  <c r="Q13" i="1"/>
  <c r="P13" i="1"/>
  <c r="O13" i="1"/>
  <c r="N14" i="1"/>
  <c r="S14" i="1" s="1"/>
  <c r="H15" i="1"/>
  <c r="J15" i="1"/>
  <c r="F15" i="1"/>
  <c r="K15" i="1"/>
  <c r="G15" i="1"/>
  <c r="E16" i="1"/>
  <c r="W16" i="1" l="1"/>
  <c r="Z16" i="1" s="1"/>
  <c r="AA15" i="1"/>
  <c r="Y15" i="1"/>
  <c r="AB15" i="1" s="1"/>
  <c r="AB14" i="1"/>
  <c r="X16" i="1"/>
  <c r="AA16" i="1"/>
  <c r="W17" i="1"/>
  <c r="Z17" i="1" s="1"/>
  <c r="Y16" i="1"/>
  <c r="U12" i="1"/>
  <c r="R13" i="1"/>
  <c r="I15" i="1"/>
  <c r="L15" i="1" s="1"/>
  <c r="T14" i="1"/>
  <c r="P14" i="1"/>
  <c r="Q14" i="1"/>
  <c r="O14" i="1"/>
  <c r="N15" i="1"/>
  <c r="S15" i="1" s="1"/>
  <c r="K16" i="1"/>
  <c r="G16" i="1"/>
  <c r="H16" i="1"/>
  <c r="J16" i="1"/>
  <c r="F16" i="1"/>
  <c r="E17" i="1"/>
  <c r="X17" i="1" l="1"/>
  <c r="Y17" i="1"/>
  <c r="W18" i="1"/>
  <c r="Z18" i="1" s="1"/>
  <c r="AA17" i="1"/>
  <c r="AB16" i="1"/>
  <c r="U13" i="1"/>
  <c r="I16" i="1"/>
  <c r="L16" i="1" s="1"/>
  <c r="R14" i="1"/>
  <c r="Q15" i="1"/>
  <c r="T15" i="1"/>
  <c r="O15" i="1"/>
  <c r="P15" i="1"/>
  <c r="N16" i="1"/>
  <c r="S16" i="1" s="1"/>
  <c r="J17" i="1"/>
  <c r="F17" i="1"/>
  <c r="K17" i="1"/>
  <c r="G17" i="1"/>
  <c r="H17" i="1"/>
  <c r="W19" i="1"/>
  <c r="Z19" i="1" s="1"/>
  <c r="E18" i="1"/>
  <c r="AA18" i="1" l="1"/>
  <c r="AB17" i="1"/>
  <c r="Y18" i="1"/>
  <c r="X18" i="1"/>
  <c r="R15" i="1"/>
  <c r="U14" i="1"/>
  <c r="I17" i="1"/>
  <c r="L17" i="1" s="1"/>
  <c r="AB18" i="1"/>
  <c r="AA19" i="1"/>
  <c r="X19" i="1"/>
  <c r="Y19" i="1"/>
  <c r="T16" i="1"/>
  <c r="P16" i="1"/>
  <c r="O16" i="1"/>
  <c r="Q16" i="1"/>
  <c r="N17" i="1"/>
  <c r="S17" i="1" s="1"/>
  <c r="J18" i="1"/>
  <c r="F18" i="1"/>
  <c r="K18" i="1"/>
  <c r="G18" i="1"/>
  <c r="H18" i="1"/>
  <c r="E19" i="1"/>
  <c r="W20" i="1"/>
  <c r="Z20" i="1" s="1"/>
  <c r="U15" i="1" l="1"/>
  <c r="AB19" i="1"/>
  <c r="I18" i="1"/>
  <c r="L18" i="1" s="1"/>
  <c r="R16" i="1"/>
  <c r="T17" i="1"/>
  <c r="Q17" i="1"/>
  <c r="O17" i="1"/>
  <c r="P17" i="1"/>
  <c r="N18" i="1"/>
  <c r="S18" i="1" s="1"/>
  <c r="AA20" i="1"/>
  <c r="Y20" i="1"/>
  <c r="X20" i="1"/>
  <c r="H19" i="1"/>
  <c r="J19" i="1"/>
  <c r="F19" i="1"/>
  <c r="K19" i="1"/>
  <c r="G19" i="1"/>
  <c r="W21" i="1"/>
  <c r="Z21" i="1" s="1"/>
  <c r="E20" i="1"/>
  <c r="U16" i="1" l="1"/>
  <c r="AB20" i="1"/>
  <c r="I19" i="1"/>
  <c r="L19" i="1" s="1"/>
  <c r="R17" i="1"/>
  <c r="T18" i="1"/>
  <c r="P18" i="1"/>
  <c r="O18" i="1"/>
  <c r="Q18" i="1"/>
  <c r="N19" i="1"/>
  <c r="S19" i="1" s="1"/>
  <c r="AA21" i="1"/>
  <c r="Y21" i="1"/>
  <c r="X21" i="1"/>
  <c r="K20" i="1"/>
  <c r="G20" i="1"/>
  <c r="H20" i="1"/>
  <c r="J20" i="1"/>
  <c r="F20" i="1"/>
  <c r="E21" i="1"/>
  <c r="W22" i="1"/>
  <c r="Z22" i="1" l="1"/>
  <c r="W23" i="1"/>
  <c r="AB21" i="1"/>
  <c r="I20" i="1"/>
  <c r="L20" i="1" s="1"/>
  <c r="R18" i="1"/>
  <c r="U17" i="1"/>
  <c r="X22" i="1"/>
  <c r="AA22" i="1"/>
  <c r="Y22" i="1"/>
  <c r="T19" i="1"/>
  <c r="Q19" i="1"/>
  <c r="P19" i="1"/>
  <c r="O19" i="1"/>
  <c r="N20" i="1"/>
  <c r="S20" i="1" s="1"/>
  <c r="J21" i="1"/>
  <c r="F21" i="1"/>
  <c r="K21" i="1"/>
  <c r="G21" i="1"/>
  <c r="H21" i="1"/>
  <c r="E22" i="1"/>
  <c r="Z23" i="1" l="1"/>
  <c r="AA23" i="1"/>
  <c r="X23" i="1"/>
  <c r="AB23" i="1"/>
  <c r="Y23" i="1"/>
  <c r="W24" i="1"/>
  <c r="U18" i="1"/>
  <c r="R19" i="1"/>
  <c r="U19" i="1" s="1"/>
  <c r="AB22" i="1"/>
  <c r="I21" i="1"/>
  <c r="L21" i="1" s="1"/>
  <c r="T20" i="1"/>
  <c r="P20" i="1"/>
  <c r="Q20" i="1"/>
  <c r="O20" i="1"/>
  <c r="N21" i="1"/>
  <c r="S21" i="1" s="1"/>
  <c r="J22" i="1"/>
  <c r="F22" i="1"/>
  <c r="K22" i="1"/>
  <c r="G22" i="1"/>
  <c r="H22" i="1"/>
  <c r="E23" i="1"/>
  <c r="AA24" i="1" l="1"/>
  <c r="Y24" i="1"/>
  <c r="AB24" i="1"/>
  <c r="W25" i="1"/>
  <c r="X24" i="1"/>
  <c r="Z24" i="1"/>
  <c r="I22" i="1"/>
  <c r="L22" i="1" s="1"/>
  <c r="R20" i="1"/>
  <c r="T21" i="1"/>
  <c r="Q21" i="1"/>
  <c r="P21" i="1"/>
  <c r="O21" i="1"/>
  <c r="N22" i="1"/>
  <c r="L23" i="1"/>
  <c r="H23" i="1"/>
  <c r="I23" i="1"/>
  <c r="J23" i="1"/>
  <c r="F23" i="1"/>
  <c r="K23" i="1"/>
  <c r="G23" i="1"/>
  <c r="E24" i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W26" i="1" l="1"/>
  <c r="X25" i="1"/>
  <c r="AB25" i="1"/>
  <c r="Z25" i="1"/>
  <c r="AA25" i="1"/>
  <c r="Y25" i="1"/>
  <c r="S22" i="1"/>
  <c r="N23" i="1"/>
  <c r="U20" i="1"/>
  <c r="R21" i="1"/>
  <c r="T22" i="1"/>
  <c r="P22" i="1"/>
  <c r="Q22" i="1"/>
  <c r="O22" i="1"/>
  <c r="K24" i="1"/>
  <c r="G24" i="1"/>
  <c r="L24" i="1"/>
  <c r="H24" i="1"/>
  <c r="I24" i="1"/>
  <c r="J24" i="1"/>
  <c r="F24" i="1"/>
  <c r="U23" i="1" l="1"/>
  <c r="S23" i="1"/>
  <c r="O23" i="1"/>
  <c r="N24" i="1"/>
  <c r="T23" i="1"/>
  <c r="R23" i="1"/>
  <c r="P23" i="1"/>
  <c r="Q23" i="1"/>
  <c r="Y26" i="1"/>
  <c r="AB26" i="1"/>
  <c r="X26" i="1"/>
  <c r="W27" i="1"/>
  <c r="AA26" i="1"/>
  <c r="Z26" i="1"/>
  <c r="U21" i="1"/>
  <c r="R22" i="1"/>
  <c r="N25" i="1" l="1"/>
  <c r="T24" i="1"/>
  <c r="R24" i="1"/>
  <c r="P24" i="1"/>
  <c r="O24" i="1"/>
  <c r="S24" i="1"/>
  <c r="U24" i="1"/>
  <c r="Q24" i="1"/>
  <c r="Y27" i="1"/>
  <c r="AA27" i="1"/>
  <c r="AB27" i="1"/>
  <c r="X27" i="1"/>
  <c r="W28" i="1"/>
  <c r="Z27" i="1"/>
  <c r="U22" i="1"/>
  <c r="Y28" i="1" l="1"/>
  <c r="X28" i="1"/>
  <c r="W29" i="1"/>
  <c r="AB28" i="1"/>
  <c r="Z28" i="1"/>
  <c r="AA28" i="1"/>
  <c r="U25" i="1"/>
  <c r="O25" i="1"/>
  <c r="T25" i="1"/>
  <c r="Q25" i="1"/>
  <c r="P25" i="1"/>
  <c r="N26" i="1"/>
  <c r="S25" i="1"/>
  <c r="R25" i="1"/>
  <c r="J25" i="1"/>
  <c r="F25" i="1"/>
  <c r="K25" i="1"/>
  <c r="G25" i="1"/>
  <c r="I25" i="1" s="1"/>
  <c r="L25" i="1" s="1"/>
  <c r="H25" i="1"/>
  <c r="N27" i="1" l="1"/>
  <c r="Q26" i="1"/>
  <c r="P26" i="1"/>
  <c r="O26" i="1"/>
  <c r="T26" i="1"/>
  <c r="S26" i="1"/>
  <c r="U26" i="1"/>
  <c r="R26" i="1"/>
  <c r="AA29" i="1"/>
  <c r="Z29" i="1"/>
  <c r="Y29" i="1"/>
  <c r="X29" i="1"/>
  <c r="AB29" i="1"/>
  <c r="W30" i="1"/>
  <c r="H26" i="1"/>
  <c r="J26" i="1"/>
  <c r="F26" i="1"/>
  <c r="I26" i="1" s="1"/>
  <c r="L26" i="1" s="1"/>
  <c r="K26" i="1"/>
  <c r="G26" i="1"/>
  <c r="AA30" i="1" l="1"/>
  <c r="Y30" i="1"/>
  <c r="Z30" i="1"/>
  <c r="AB30" i="1"/>
  <c r="X30" i="1"/>
  <c r="W31" i="1"/>
  <c r="O27" i="1"/>
  <c r="N28" i="1"/>
  <c r="S27" i="1"/>
  <c r="T27" i="1"/>
  <c r="R27" i="1"/>
  <c r="P27" i="1"/>
  <c r="U27" i="1"/>
  <c r="Q27" i="1"/>
  <c r="K27" i="1"/>
  <c r="G27" i="1"/>
  <c r="H27" i="1"/>
  <c r="I27" i="1"/>
  <c r="J27" i="1"/>
  <c r="F27" i="1"/>
  <c r="T28" i="1" l="1"/>
  <c r="Q28" i="1"/>
  <c r="U28" i="1"/>
  <c r="P28" i="1"/>
  <c r="S28" i="1"/>
  <c r="R28" i="1"/>
  <c r="N29" i="1"/>
  <c r="O28" i="1"/>
  <c r="X31" i="1"/>
  <c r="W32" i="1"/>
  <c r="AB31" i="1"/>
  <c r="Y31" i="1"/>
  <c r="AA31" i="1"/>
  <c r="Z31" i="1"/>
  <c r="L27" i="1"/>
  <c r="J28" i="1"/>
  <c r="F28" i="1"/>
  <c r="I28" i="1" s="1"/>
  <c r="K28" i="1"/>
  <c r="G28" i="1"/>
  <c r="H28" i="1"/>
  <c r="Q29" i="1" l="1"/>
  <c r="T29" i="1"/>
  <c r="N30" i="1"/>
  <c r="P29" i="1"/>
  <c r="O29" i="1"/>
  <c r="R29" i="1"/>
  <c r="S29" i="1"/>
  <c r="U29" i="1"/>
  <c r="W33" i="1"/>
  <c r="Y32" i="1"/>
  <c r="AA32" i="1"/>
  <c r="X32" i="1"/>
  <c r="Z32" i="1"/>
  <c r="AB32" i="1"/>
  <c r="L28" i="1"/>
  <c r="J29" i="1"/>
  <c r="F29" i="1"/>
  <c r="I29" i="1" s="1"/>
  <c r="K29" i="1"/>
  <c r="G29" i="1"/>
  <c r="H29" i="1"/>
  <c r="O30" i="1" l="1"/>
  <c r="N31" i="1"/>
  <c r="T30" i="1"/>
  <c r="P30" i="1"/>
  <c r="R30" i="1"/>
  <c r="S30" i="1"/>
  <c r="Q30" i="1"/>
  <c r="U30" i="1"/>
  <c r="Z33" i="1"/>
  <c r="AB33" i="1"/>
  <c r="W34" i="1"/>
  <c r="Y33" i="1"/>
  <c r="X33" i="1"/>
  <c r="AA33" i="1"/>
  <c r="L29" i="1"/>
  <c r="H30" i="1"/>
  <c r="J30" i="1"/>
  <c r="F30" i="1"/>
  <c r="I30" i="1" s="1"/>
  <c r="K30" i="1"/>
  <c r="G30" i="1"/>
  <c r="W35" i="1" l="1"/>
  <c r="Z34" i="1"/>
  <c r="AB34" i="1"/>
  <c r="X34" i="1"/>
  <c r="Y34" i="1"/>
  <c r="AA34" i="1"/>
  <c r="Q31" i="1"/>
  <c r="O31" i="1"/>
  <c r="N32" i="1"/>
  <c r="U31" i="1"/>
  <c r="S31" i="1"/>
  <c r="R31" i="1"/>
  <c r="T31" i="1"/>
  <c r="P31" i="1"/>
  <c r="L30" i="1"/>
  <c r="K31" i="1"/>
  <c r="G31" i="1"/>
  <c r="H31" i="1"/>
  <c r="I31" i="1"/>
  <c r="L31" i="1" s="1"/>
  <c r="J31" i="1"/>
  <c r="F31" i="1"/>
  <c r="Q32" i="1" l="1"/>
  <c r="N33" i="1"/>
  <c r="S32" i="1"/>
  <c r="T32" i="1"/>
  <c r="R32" i="1"/>
  <c r="P32" i="1"/>
  <c r="O32" i="1"/>
  <c r="U32" i="1"/>
  <c r="Z35" i="1"/>
  <c r="Y35" i="1"/>
  <c r="AB35" i="1"/>
  <c r="X35" i="1"/>
  <c r="AA35" i="1"/>
  <c r="W36" i="1"/>
  <c r="J32" i="1"/>
  <c r="F32" i="1"/>
  <c r="I32" i="1" s="1"/>
  <c r="L32" i="1" s="1"/>
  <c r="K32" i="1"/>
  <c r="G32" i="1"/>
  <c r="H32" i="1"/>
  <c r="AB36" i="1" l="1"/>
  <c r="AA36" i="1"/>
  <c r="Z36" i="1"/>
  <c r="X36" i="1"/>
  <c r="Y36" i="1"/>
  <c r="W37" i="1"/>
  <c r="O33" i="1"/>
  <c r="R33" i="1"/>
  <c r="N34" i="1"/>
  <c r="S33" i="1"/>
  <c r="U33" i="1"/>
  <c r="P33" i="1"/>
  <c r="T33" i="1"/>
  <c r="Q33" i="1"/>
  <c r="J33" i="1"/>
  <c r="F33" i="1"/>
  <c r="I33" i="1" s="1"/>
  <c r="L33" i="1" s="1"/>
  <c r="K33" i="1"/>
  <c r="G33" i="1"/>
  <c r="H33" i="1"/>
  <c r="W38" i="1" l="1"/>
  <c r="AA37" i="1"/>
  <c r="AB37" i="1"/>
  <c r="Z37" i="1"/>
  <c r="Y37" i="1"/>
  <c r="X37" i="1"/>
  <c r="T34" i="1"/>
  <c r="Q34" i="1"/>
  <c r="N35" i="1"/>
  <c r="O34" i="1"/>
  <c r="R34" i="1"/>
  <c r="P34" i="1"/>
  <c r="U34" i="1"/>
  <c r="S34" i="1"/>
  <c r="H34" i="1"/>
  <c r="J34" i="1"/>
  <c r="F34" i="1"/>
  <c r="I34" i="1" s="1"/>
  <c r="K34" i="1"/>
  <c r="G34" i="1"/>
  <c r="Q35" i="1" l="1"/>
  <c r="P35" i="1"/>
  <c r="R35" i="1"/>
  <c r="O35" i="1"/>
  <c r="U35" i="1"/>
  <c r="T35" i="1"/>
  <c r="N36" i="1"/>
  <c r="S35" i="1"/>
  <c r="Y38" i="1"/>
  <c r="W39" i="1"/>
  <c r="Z38" i="1"/>
  <c r="X38" i="1"/>
  <c r="AA38" i="1"/>
  <c r="AB38" i="1"/>
  <c r="L34" i="1"/>
  <c r="K35" i="1"/>
  <c r="G35" i="1"/>
  <c r="H35" i="1"/>
  <c r="I35" i="1"/>
  <c r="L35" i="1" s="1"/>
  <c r="J35" i="1"/>
  <c r="F35" i="1"/>
  <c r="T36" i="1" l="1"/>
  <c r="R36" i="1"/>
  <c r="U36" i="1"/>
  <c r="P36" i="1"/>
  <c r="S36" i="1"/>
  <c r="Q36" i="1"/>
  <c r="O36" i="1"/>
  <c r="N37" i="1"/>
  <c r="X39" i="1"/>
  <c r="W40" i="1"/>
  <c r="Z39" i="1"/>
  <c r="AB39" i="1"/>
  <c r="Y39" i="1"/>
  <c r="AA39" i="1"/>
  <c r="J36" i="1"/>
  <c r="F36" i="1"/>
  <c r="I36" i="1" s="1"/>
  <c r="L36" i="1" s="1"/>
  <c r="K36" i="1"/>
  <c r="G36" i="1"/>
  <c r="H36" i="1"/>
  <c r="Q37" i="1" l="1"/>
  <c r="O37" i="1"/>
  <c r="U37" i="1"/>
  <c r="N38" i="1"/>
  <c r="R37" i="1"/>
  <c r="T37" i="1"/>
  <c r="S37" i="1"/>
  <c r="P37" i="1"/>
  <c r="Z40" i="1"/>
  <c r="W41" i="1"/>
  <c r="Y40" i="1"/>
  <c r="AB40" i="1"/>
  <c r="X40" i="1"/>
  <c r="AA40" i="1"/>
  <c r="J37" i="1"/>
  <c r="F37" i="1"/>
  <c r="I37" i="1" s="1"/>
  <c r="L37" i="1" s="1"/>
  <c r="K37" i="1"/>
  <c r="G37" i="1"/>
  <c r="H37" i="1"/>
  <c r="P38" i="1" l="1"/>
  <c r="O38" i="1"/>
  <c r="N39" i="1"/>
  <c r="R38" i="1"/>
  <c r="T38" i="1"/>
  <c r="S38" i="1"/>
  <c r="U38" i="1"/>
  <c r="Q38" i="1"/>
  <c r="Z41" i="1"/>
  <c r="W42" i="1"/>
  <c r="X41" i="1"/>
  <c r="AB41" i="1"/>
  <c r="AA41" i="1"/>
  <c r="Y41" i="1"/>
  <c r="H38" i="1"/>
  <c r="J38" i="1"/>
  <c r="F38" i="1"/>
  <c r="I38" i="1" s="1"/>
  <c r="L38" i="1" s="1"/>
  <c r="K38" i="1"/>
  <c r="G38" i="1"/>
  <c r="N40" i="1" l="1"/>
  <c r="S39" i="1"/>
  <c r="O39" i="1"/>
  <c r="T39" i="1"/>
  <c r="R39" i="1"/>
  <c r="P39" i="1"/>
  <c r="U39" i="1"/>
  <c r="Q39" i="1"/>
  <c r="Z42" i="1"/>
  <c r="AB42" i="1"/>
  <c r="Y42" i="1"/>
  <c r="W43" i="1"/>
  <c r="AA42" i="1"/>
  <c r="X42" i="1"/>
  <c r="K39" i="1"/>
  <c r="G39" i="1"/>
  <c r="H39" i="1"/>
  <c r="I39" i="1"/>
  <c r="J39" i="1"/>
  <c r="F39" i="1"/>
  <c r="W44" i="1" l="1"/>
  <c r="Z43" i="1"/>
  <c r="AA43" i="1"/>
  <c r="Y43" i="1"/>
  <c r="X43" i="1"/>
  <c r="AB43" i="1"/>
  <c r="N41" i="1"/>
  <c r="T40" i="1"/>
  <c r="R40" i="1"/>
  <c r="S40" i="1"/>
  <c r="Q40" i="1"/>
  <c r="P40" i="1"/>
  <c r="O40" i="1"/>
  <c r="U40" i="1"/>
  <c r="L39" i="1"/>
  <c r="J40" i="1"/>
  <c r="F40" i="1"/>
  <c r="I40" i="1" s="1"/>
  <c r="L40" i="1" s="1"/>
  <c r="K40" i="1"/>
  <c r="G40" i="1"/>
  <c r="H40" i="1"/>
  <c r="P41" i="1" l="1"/>
  <c r="O41" i="1"/>
  <c r="S41" i="1"/>
  <c r="T41" i="1"/>
  <c r="N42" i="1"/>
  <c r="Q41" i="1"/>
  <c r="U41" i="1"/>
  <c r="R41" i="1"/>
  <c r="AB44" i="1"/>
  <c r="Z44" i="1"/>
  <c r="Y44" i="1"/>
  <c r="X44" i="1"/>
  <c r="AA44" i="1"/>
  <c r="J41" i="1"/>
  <c r="F41" i="1"/>
  <c r="I41" i="1" s="1"/>
  <c r="K41" i="1"/>
  <c r="G41" i="1"/>
  <c r="H41" i="1"/>
  <c r="T42" i="1" l="1"/>
  <c r="S42" i="1"/>
  <c r="P42" i="1"/>
  <c r="O42" i="1"/>
  <c r="N43" i="1"/>
  <c r="U42" i="1"/>
  <c r="R42" i="1"/>
  <c r="Q42" i="1"/>
  <c r="L41" i="1"/>
  <c r="H42" i="1"/>
  <c r="J42" i="1"/>
  <c r="F42" i="1"/>
  <c r="I42" i="1" s="1"/>
  <c r="K42" i="1"/>
  <c r="G42" i="1"/>
  <c r="U43" i="1" l="1"/>
  <c r="Q43" i="1"/>
  <c r="S43" i="1"/>
  <c r="P43" i="1"/>
  <c r="O43" i="1"/>
  <c r="T43" i="1"/>
  <c r="R43" i="1"/>
  <c r="N44" i="1"/>
  <c r="L42" i="1"/>
  <c r="AB47" i="1"/>
  <c r="C18" i="1" s="1"/>
  <c r="K43" i="1"/>
  <c r="G43" i="1"/>
  <c r="H43" i="1"/>
  <c r="I43" i="1"/>
  <c r="L43" i="1" s="1"/>
  <c r="J43" i="1"/>
  <c r="F43" i="1"/>
  <c r="S44" i="1" l="1"/>
  <c r="P44" i="1"/>
  <c r="R44" i="1"/>
  <c r="U44" i="1"/>
  <c r="T44" i="1"/>
  <c r="Q44" i="1"/>
  <c r="O44" i="1"/>
  <c r="J44" i="1"/>
  <c r="F44" i="1"/>
  <c r="K44" i="1"/>
  <c r="G44" i="1"/>
  <c r="H44" i="1"/>
  <c r="I44" i="1"/>
  <c r="L44" i="1" l="1"/>
  <c r="C23" i="1"/>
  <c r="G6" i="1" l="1"/>
  <c r="I6" i="1" s="1"/>
  <c r="L6" i="1" s="1"/>
  <c r="G9" i="1"/>
  <c r="I9" i="1" s="1"/>
  <c r="L9" i="1" s="1"/>
  <c r="P8" i="1"/>
  <c r="R8" i="1" s="1"/>
  <c r="U8" i="1" s="1"/>
  <c r="P9" i="1"/>
  <c r="R9" i="1" s="1"/>
  <c r="U9" i="1" s="1"/>
  <c r="P4" i="1"/>
  <c r="R4" i="1" s="1"/>
  <c r="U4" i="1" s="1"/>
  <c r="G4" i="1"/>
  <c r="I4" i="1" s="1"/>
  <c r="L4" i="1" s="1"/>
  <c r="G5" i="1"/>
  <c r="I5" i="1" s="1"/>
  <c r="L5" i="1" s="1"/>
  <c r="G7" i="1"/>
  <c r="I7" i="1" s="1"/>
  <c r="L7" i="1" s="1"/>
  <c r="P7" i="1"/>
  <c r="R7" i="1" s="1"/>
  <c r="U7" i="1" s="1"/>
  <c r="G10" i="1"/>
  <c r="I10" i="1" s="1"/>
  <c r="L10" i="1" s="1"/>
  <c r="P10" i="1"/>
  <c r="R10" i="1" s="1"/>
  <c r="U10" i="1" s="1"/>
  <c r="P5" i="1"/>
  <c r="R5" i="1" s="1"/>
  <c r="U5" i="1" s="1"/>
  <c r="P6" i="1"/>
  <c r="R6" i="1" s="1"/>
  <c r="U6" i="1" s="1"/>
  <c r="G8" i="1"/>
  <c r="I8" i="1" s="1"/>
  <c r="L8" i="1" s="1"/>
  <c r="G3" i="1"/>
  <c r="P3" i="1"/>
  <c r="R3" i="1" s="1"/>
  <c r="U3" i="1" s="1"/>
  <c r="I3" i="1" l="1"/>
  <c r="L3" i="1" s="1"/>
  <c r="L47" i="1" s="1"/>
  <c r="C16" i="1" s="1"/>
  <c r="U47" i="1"/>
  <c r="C22" i="1" l="1"/>
  <c r="C21" i="1" s="1"/>
  <c r="C17" i="1"/>
  <c r="C15" i="1" s="1"/>
</calcChain>
</file>

<file path=xl/sharedStrings.xml><?xml version="1.0" encoding="utf-8"?>
<sst xmlns="http://schemas.openxmlformats.org/spreadsheetml/2006/main" count="151" uniqueCount="77">
  <si>
    <t>Notional, N</t>
  </si>
  <si>
    <t>PV</t>
  </si>
  <si>
    <t>PremiumLeg</t>
  </si>
  <si>
    <t>ProtectionLeg</t>
  </si>
  <si>
    <t>Present Value (PV)</t>
  </si>
  <si>
    <t>LossGivenDefault, LGD</t>
  </si>
  <si>
    <t>PremiumFrequency</t>
  </si>
  <si>
    <t>ZeroRate, z</t>
  </si>
  <si>
    <t>CreditDefaultSwap</t>
  </si>
  <si>
    <t>RiskyFixedAnnuity</t>
  </si>
  <si>
    <t>DiscFact, P(t,T)</t>
  </si>
  <si>
    <t>Time, T</t>
  </si>
  <si>
    <t>P(Survive), Q(T)</t>
  </si>
  <si>
    <t>… Accrued Interest</t>
  </si>
  <si>
    <t>… Premium Leg</t>
  </si>
  <si>
    <t>… Protection Leg</t>
  </si>
  <si>
    <t>Coupon</t>
  </si>
  <si>
    <t>Accrued Interest</t>
  </si>
  <si>
    <t>AccruedInterest</t>
  </si>
  <si>
    <t>ProtectionPV - AccruedInterest</t>
  </si>
  <si>
    <t>AccruedInterestTotalPV</t>
  </si>
  <si>
    <t>ProtectionLegTotalPV</t>
  </si>
  <si>
    <t>PremiumLegTotalPV</t>
  </si>
  <si>
    <t>QUARTERLY</t>
  </si>
  <si>
    <t>CDS Trade Parameters &amp; Price</t>
  </si>
  <si>
    <t>Par CDS Rate</t>
  </si>
  <si>
    <t>Par CDS Rate, p</t>
  </si>
  <si>
    <r>
      <t>P(Default), Q(t)</t>
    </r>
    <r>
      <rPr>
        <b/>
        <sz val="11"/>
        <color theme="1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>(t)</t>
    </r>
  </si>
  <si>
    <t>BuyOrSellProtection</t>
  </si>
  <si>
    <r>
      <t>BuySellndicator,</t>
    </r>
    <r>
      <rPr>
        <sz val="11"/>
        <color theme="1"/>
        <rFont val="Symbol"/>
        <family val="1"/>
        <charset val="2"/>
      </rPr>
      <t xml:space="preserve"> j</t>
    </r>
  </si>
  <si>
    <t>BUY</t>
  </si>
  <si>
    <t>Default Payment, N(1-R)</t>
  </si>
  <si>
    <t>t = 1</t>
  </si>
  <si>
    <t>t = 5</t>
  </si>
  <si>
    <t>t = 4</t>
  </si>
  <si>
    <t>t = 3</t>
  </si>
  <si>
    <t>t = 2</t>
  </si>
  <si>
    <t>5Y Credit Default Swap Cashflow Diagram</t>
  </si>
  <si>
    <t>Default Probability Tree</t>
  </si>
  <si>
    <t>RecoveryRate, R</t>
  </si>
  <si>
    <r>
      <t xml:space="preserve">HazardRate, </t>
    </r>
    <r>
      <rPr>
        <sz val="11"/>
        <color theme="1"/>
        <rFont val="Symbol"/>
        <family val="1"/>
        <charset val="2"/>
      </rPr>
      <t>l</t>
    </r>
  </si>
  <si>
    <t>t</t>
  </si>
  <si>
    <t>10Y</t>
  </si>
  <si>
    <t>7Y</t>
  </si>
  <si>
    <t>5Y</t>
  </si>
  <si>
    <t>4Y</t>
  </si>
  <si>
    <t>3Y</t>
  </si>
  <si>
    <t>2Y</t>
  </si>
  <si>
    <t>1Y</t>
  </si>
  <si>
    <t>6M</t>
  </si>
  <si>
    <t>Tenor</t>
  </si>
  <si>
    <r>
      <rPr>
        <b/>
        <sz val="11"/>
        <color theme="1"/>
        <rFont val="Symbol"/>
        <family val="1"/>
        <charset val="2"/>
      </rPr>
      <t>l</t>
    </r>
    <r>
      <rPr>
        <b/>
        <sz val="11"/>
        <color theme="1"/>
        <rFont val="Calibri"/>
        <family val="2"/>
        <scheme val="minor"/>
      </rPr>
      <t>(t)</t>
    </r>
  </si>
  <si>
    <t>CDS</t>
  </si>
  <si>
    <r>
      <t xml:space="preserve">YearFraction, </t>
    </r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t</t>
    </r>
  </si>
  <si>
    <t>CreditSpread, s</t>
  </si>
  <si>
    <t>Maturity, years</t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</si>
  <si>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 xml:space="preserve">= 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</si>
  <si>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2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</si>
  <si>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3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</si>
  <si>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P( </t>
    </r>
    <r>
      <rPr>
        <sz val="12"/>
        <rFont val="Symbol"/>
        <family val="1"/>
        <charset val="2"/>
      </rPr>
      <t xml:space="preserve">t </t>
    </r>
    <r>
      <rPr>
        <sz val="12"/>
        <rFont val="Calibri"/>
        <family val="2"/>
        <scheme val="minor"/>
      </rPr>
      <t>= 4</t>
    </r>
    <r>
      <rPr>
        <sz val="12"/>
        <rFont val="Symbol"/>
        <family val="1"/>
        <charset val="2"/>
      </rPr>
      <t>D</t>
    </r>
    <r>
      <rPr>
        <sz val="12"/>
        <rFont val="Calibri"/>
        <family val="2"/>
        <scheme val="minor"/>
      </rPr>
      <t>t )</t>
    </r>
  </si>
  <si>
    <r>
      <t xml:space="preserve">Default, </t>
    </r>
    <r>
      <rPr>
        <sz val="12"/>
        <color rgb="FFC00000"/>
        <rFont val="Symbol"/>
        <family val="1"/>
        <charset val="2"/>
      </rPr>
      <t>lD</t>
    </r>
    <r>
      <rPr>
        <sz val="12"/>
        <color rgb="FFC00000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</si>
  <si>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</si>
  <si>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2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</si>
  <si>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3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</si>
  <si>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rPr>
        <sz val="12"/>
        <color theme="1"/>
        <rFont val="Symbol"/>
        <family val="1"/>
        <charset val="2"/>
      </rPr>
      <t>t</t>
    </r>
    <r>
      <rPr>
        <sz val="12"/>
        <color theme="1"/>
        <rFont val="Calibri"/>
        <family val="2"/>
        <scheme val="minor"/>
      </rPr>
      <t xml:space="preserve"> = 4</t>
    </r>
    <r>
      <rPr>
        <sz val="12"/>
        <color theme="1"/>
        <rFont val="Symbol"/>
        <family val="1"/>
        <charset val="2"/>
      </rPr>
      <t>D</t>
    </r>
    <r>
      <rPr>
        <sz val="12"/>
        <color theme="1"/>
        <rFont val="Calibri"/>
        <family val="2"/>
        <scheme val="minor"/>
      </rPr>
      <t>t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</si>
  <si>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</si>
  <si>
    <r>
      <t xml:space="preserve">P( </t>
    </r>
    <r>
      <rPr>
        <sz val="12"/>
        <rFont val="Symbol"/>
        <family val="1"/>
        <charset val="2"/>
      </rPr>
      <t>t &gt; 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</si>
  <si>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2</t>
    </r>
  </si>
  <si>
    <r>
      <t xml:space="preserve">P( </t>
    </r>
    <r>
      <rPr>
        <sz val="12"/>
        <rFont val="Symbol"/>
        <family val="1"/>
        <charset val="2"/>
      </rPr>
      <t>t &gt; 2D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</si>
  <si>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3</t>
    </r>
  </si>
  <si>
    <r>
      <t xml:space="preserve">P( </t>
    </r>
    <r>
      <rPr>
        <sz val="12"/>
        <rFont val="Symbol"/>
        <family val="1"/>
        <charset val="2"/>
      </rPr>
      <t>t &gt; 3D</t>
    </r>
    <r>
      <rPr>
        <sz val="12"/>
        <rFont val="Calibri"/>
        <family val="2"/>
        <scheme val="minor"/>
      </rPr>
      <t>t )</t>
    </r>
  </si>
  <si>
    <r>
      <t>No Default, (1-</t>
    </r>
    <r>
      <rPr>
        <sz val="12"/>
        <color rgb="FF006600"/>
        <rFont val="Symbol"/>
        <family val="1"/>
        <charset val="2"/>
      </rPr>
      <t>lD</t>
    </r>
    <r>
      <rPr>
        <sz val="12"/>
        <color rgb="FF006600"/>
        <rFont val="Calibri"/>
        <family val="2"/>
        <scheme val="minor"/>
      </rPr>
      <t>t)</t>
    </r>
    <r>
      <rPr>
        <vertAlign val="superscript"/>
        <sz val="12"/>
        <color rgb="FF006600"/>
        <rFont val="Calibri"/>
        <family val="2"/>
        <scheme val="minor"/>
      </rPr>
      <t>4</t>
    </r>
  </si>
  <si>
    <r>
      <t xml:space="preserve">P( </t>
    </r>
    <r>
      <rPr>
        <sz val="12"/>
        <rFont val="Symbol"/>
        <family val="1"/>
        <charset val="2"/>
      </rPr>
      <t>t &gt; 4D</t>
    </r>
    <r>
      <rPr>
        <sz val="12"/>
        <rFont val="Calibri"/>
        <family val="2"/>
        <scheme val="minor"/>
      </rPr>
      <t>t )</t>
    </r>
  </si>
  <si>
    <r>
      <t xml:space="preserve">PremiumYearFraction,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</si>
  <si>
    <t>Q(t)</t>
  </si>
  <si>
    <t>-</t>
  </si>
  <si>
    <r>
      <t>Premium, Ns</t>
    </r>
    <r>
      <rPr>
        <sz val="11"/>
        <color rgb="FFC00000"/>
        <rFont val="Symbol"/>
        <family val="1"/>
        <charset val="2"/>
      </rPr>
      <t>D</t>
    </r>
    <r>
      <rPr>
        <sz val="11"/>
        <color rgb="FFC00000"/>
        <rFont val="Calibri"/>
        <family val="2"/>
        <scheme val="minor"/>
      </rPr>
      <t>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</si>
</sst>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000"/>
    <numFmt numFmtId="165" formatCode="#,##0.000000"/>
    <numFmt numFmtId="166" formatCode="0.0000%"/>
    <numFmt numFmtId="167" formatCode="0.0000"/>
    <numFmt numFmtId="168" formatCode="#,##0.0"/>
    <numFmt numFmtId="169" formatCode="0.000"/>
    <numFmt numFmtId="170" formatCode="0.000%"/>
    <numFmt numFmtId="171" formatCode="_(&quot;$&quot;* #,##0.00_);_(&quot;$&quot;* \(#,##0.00\);_(&quot;$&quot;* &quot;-&quot;??_);_(@_)"/>
    <numFmt numFmtId="172" formatCode="0\ &quot; days&quot;"/>
    <numFmt numFmtId="173" formatCode="mmm\-yyyy"/>
    <numFmt numFmtId="174" formatCode="dd/m/yy"/>
    <numFmt numFmtId="175" formatCode="_(&quot;$&quot;* #,##0_);_(&quot;$&quot;* \(#,##0\);_(&quot;$&quot;* &quot;-&quot;_);_(@_)"/>
    <numFmt numFmtId="176" formatCode="0.00_)"/>
    <numFmt numFmtId="177" formatCode="dd\-mmm\-yy;dd\-mmm\-yy;"/>
    <numFmt numFmtId="178" formatCode="_ * #,##0_ ;_ * \-#,##0_ ;_ * &quot;-&quot;_ ;_ @_ "/>
  </numFmts>
  <fonts count="10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006600"/>
      <name val="Calibri"/>
      <family val="2"/>
      <scheme val="minor"/>
    </font>
    <font>
      <b/>
      <sz val="11"/>
      <color theme="1"/>
      <name val="Symbol"/>
      <family val="1"/>
      <charset val="2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C00000"/>
      <name val="Symbol"/>
      <family val="1"/>
      <charset val="2"/>
    </font>
    <font>
      <sz val="11"/>
      <name val="Times New Roman"/>
      <family val="1"/>
    </font>
    <font>
      <sz val="10"/>
      <name val="Arial"/>
      <family val="2"/>
    </font>
    <font>
      <sz val="10"/>
      <name val="Courier"/>
      <family val="3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16"/>
      <name val="Helv"/>
    </font>
    <font>
      <sz val="8"/>
      <color indexed="12"/>
      <name val="Helv"/>
    </font>
    <font>
      <sz val="8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</font>
    <font>
      <sz val="11"/>
      <color indexed="36"/>
      <name val="Calibri"/>
      <family val="2"/>
    </font>
    <font>
      <b/>
      <sz val="11"/>
      <color indexed="9"/>
      <name val="Calibri"/>
      <family val="2"/>
    </font>
    <font>
      <sz val="10"/>
      <name val="Palatino"/>
    </font>
    <font>
      <b/>
      <sz val="8"/>
      <color indexed="15"/>
      <name val="ZapfDingbats"/>
    </font>
    <font>
      <b/>
      <sz val="9"/>
      <color indexed="12"/>
      <name val="Tahoma"/>
      <family val="2"/>
    </font>
    <font>
      <b/>
      <sz val="11"/>
      <color indexed="53"/>
      <name val="Calibri"/>
      <family val="2"/>
    </font>
    <font>
      <b/>
      <sz val="11"/>
      <color indexed="52"/>
      <name val="Calibri"/>
      <family val="2"/>
    </font>
    <font>
      <sz val="10"/>
      <name val="Helv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i/>
      <sz val="6"/>
      <name val="Helv"/>
    </font>
    <font>
      <b/>
      <sz val="16"/>
      <color indexed="16"/>
      <name val="Helv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sz val="8"/>
      <name val="MS Sans Serif"/>
      <family val="2"/>
    </font>
    <font>
      <i/>
      <sz val="11"/>
      <color indexed="23"/>
      <name val="Calibri"/>
      <family val="2"/>
    </font>
    <font>
      <sz val="8"/>
      <color indexed="9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b/>
      <sz val="12"/>
      <color indexed="9"/>
      <name val="Arial"/>
      <family val="2"/>
    </font>
    <font>
      <sz val="8"/>
      <name val="Palatino"/>
    </font>
    <font>
      <b/>
      <sz val="10"/>
      <name val="Palatino"/>
    </font>
    <font>
      <sz val="11"/>
      <color indexed="9"/>
      <name val="Arial"/>
      <family val="2"/>
    </font>
    <font>
      <sz val="11"/>
      <color indexed="17"/>
      <name val="Calibri"/>
      <family val="2"/>
    </font>
    <font>
      <b/>
      <sz val="10"/>
      <name val="MS Sans Serif"/>
      <family val="2"/>
    </font>
    <font>
      <b/>
      <sz val="10"/>
      <color indexed="12"/>
      <name val="Courier"/>
      <family val="3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0"/>
      <name val="Helv"/>
      <family val="2"/>
    </font>
    <font>
      <u/>
      <sz val="10"/>
      <color indexed="12"/>
      <name val="Arial"/>
      <family val="2"/>
    </font>
    <font>
      <sz val="8"/>
      <color indexed="17"/>
      <name val="Arial"/>
      <family val="2"/>
    </font>
    <font>
      <sz val="11"/>
      <color indexed="62"/>
      <name val="Calibri"/>
      <family val="2"/>
    </font>
    <font>
      <b/>
      <sz val="9"/>
      <color indexed="9"/>
      <name val="Verdana"/>
      <family val="2"/>
    </font>
    <font>
      <b/>
      <sz val="10"/>
      <color indexed="53"/>
      <name val="Tahoma"/>
      <family val="2"/>
    </font>
    <font>
      <sz val="8"/>
      <color indexed="8"/>
      <name val="MS Sans Serif"/>
      <family val="2"/>
    </font>
    <font>
      <b/>
      <i/>
      <sz val="9"/>
      <color indexed="16"/>
      <name val="Verdana"/>
      <family val="2"/>
    </font>
    <font>
      <b/>
      <sz val="8"/>
      <color indexed="14"/>
      <name val="Arial"/>
      <family val="2"/>
    </font>
    <font>
      <b/>
      <sz val="8"/>
      <name val="Tahoma"/>
      <family val="2"/>
    </font>
    <font>
      <sz val="11"/>
      <color indexed="53"/>
      <name val="Calibri"/>
      <family val="2"/>
    </font>
    <font>
      <sz val="11"/>
      <color indexed="52"/>
      <name val="Calibri"/>
      <family val="2"/>
    </font>
    <font>
      <b/>
      <sz val="36"/>
      <name val="Arial"/>
      <family val="2"/>
    </font>
    <font>
      <sz val="8"/>
      <color indexed="8"/>
      <name val="Helv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i/>
      <sz val="10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b/>
      <i/>
      <sz val="8"/>
      <name val="Helv"/>
    </font>
    <font>
      <sz val="8"/>
      <color indexed="10"/>
      <name val="Helv"/>
    </font>
    <font>
      <b/>
      <sz val="10"/>
      <color indexed="12"/>
      <name val="Tahoma"/>
      <family val="2"/>
    </font>
    <font>
      <b/>
      <sz val="36"/>
      <color indexed="53"/>
      <name val="Arial"/>
      <family val="2"/>
    </font>
    <font>
      <b/>
      <sz val="14"/>
      <name val="Palatino"/>
    </font>
    <font>
      <b/>
      <sz val="12"/>
      <name val="Palatino"/>
    </font>
    <font>
      <b/>
      <sz val="18"/>
      <color indexed="62"/>
      <name val="Cambria"/>
      <family val="2"/>
    </font>
    <font>
      <b/>
      <sz val="18"/>
      <color indexed="56"/>
      <name val="Cambria"/>
      <family val="1"/>
    </font>
    <font>
      <b/>
      <sz val="18"/>
      <color indexed="56"/>
      <name val="Cambria"/>
      <family val="2"/>
    </font>
    <font>
      <b/>
      <sz val="20"/>
      <name val="Palatino"/>
    </font>
    <font>
      <sz val="8"/>
      <name val="Helv"/>
    </font>
    <font>
      <b/>
      <sz val="11"/>
      <color indexed="8"/>
      <name val="Calibri"/>
      <family val="2"/>
    </font>
    <font>
      <b/>
      <sz val="24"/>
      <color indexed="8"/>
      <name val="Arial"/>
      <family val="2"/>
    </font>
    <font>
      <sz val="11"/>
      <color indexed="10"/>
      <name val="Calibri"/>
      <family val="2"/>
    </font>
    <font>
      <sz val="11"/>
      <color theme="1"/>
      <name val="Calibri"/>
      <family val="3"/>
      <charset val="12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Symbol"/>
      <family val="1"/>
      <charset val="2"/>
    </font>
    <font>
      <sz val="11"/>
      <color theme="0" tint="-0.249977111117893"/>
      <name val="Calibri"/>
      <family val="2"/>
      <scheme val="minor"/>
    </font>
    <font>
      <sz val="12"/>
      <name val="Calibri"/>
      <family val="2"/>
      <scheme val="minor"/>
    </font>
    <font>
      <sz val="12"/>
      <name val="Symbol"/>
      <family val="1"/>
      <charset val="2"/>
    </font>
    <font>
      <sz val="12"/>
      <color rgb="FFC00000"/>
      <name val="Calibri"/>
      <family val="2"/>
      <scheme val="minor"/>
    </font>
    <font>
      <sz val="12"/>
      <color rgb="FFC00000"/>
      <name val="Symbol"/>
      <family val="1"/>
      <charset val="2"/>
    </font>
    <font>
      <sz val="12"/>
      <color rgb="FF006600"/>
      <name val="Calibri"/>
      <family val="2"/>
      <scheme val="minor"/>
    </font>
    <font>
      <sz val="12"/>
      <color rgb="FF006600"/>
      <name val="Symbol"/>
      <family val="1"/>
      <charset val="2"/>
    </font>
    <font>
      <vertAlign val="superscript"/>
      <sz val="12"/>
      <color rgb="FF006600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61"/>
      </patternFill>
    </fill>
    <fill>
      <patternFill patternType="solid">
        <fgColor indexed="26"/>
        <bgColor indexed="6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42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47"/>
        <bgColor indexed="64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9"/>
        <bgColor indexed="64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4"/>
        <bgColor indexed="64"/>
      </patternFill>
    </fill>
    <fill>
      <patternFill patternType="solid">
        <fgColor indexed="62"/>
      </patternFill>
    </fill>
    <fill>
      <patternFill patternType="solid">
        <fgColor indexed="25"/>
        <bgColor indexed="64"/>
      </patternFill>
    </fill>
    <fill>
      <patternFill patternType="solid">
        <fgColor indexed="10"/>
      </patternFill>
    </fill>
    <fill>
      <patternFill patternType="solid">
        <fgColor indexed="55"/>
        <bgColor indexed="64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  <bgColor indexed="64"/>
      </patternFill>
    </fill>
    <fill>
      <patternFill patternType="solid">
        <fgColor indexed="53"/>
      </patternFill>
    </fill>
    <fill>
      <patternFill patternType="mediumGray">
        <fgColor indexed="17"/>
      </patternFill>
    </fill>
    <fill>
      <patternFill patternType="solid">
        <fgColor indexed="45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indexed="18"/>
        <bgColor indexed="16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</patternFill>
    </fill>
    <fill>
      <patternFill patternType="solid">
        <fgColor indexed="9"/>
        <bgColor indexed="9"/>
      </patternFill>
    </fill>
    <fill>
      <patternFill patternType="darkGray">
        <f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9"/>
      </patternFill>
    </fill>
    <fill>
      <patternFill patternType="solid">
        <fgColor indexed="4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9"/>
        <bgColor indexed="22"/>
      </patternFill>
    </fill>
    <fill>
      <patternFill patternType="darkGray">
        <fgColor indexed="9"/>
        <bgColor indexed="15"/>
      </patternFill>
    </fill>
    <fill>
      <patternFill patternType="solid">
        <fgColor indexed="5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solid">
        <fgColor indexed="5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9"/>
        <bgColor indexed="17"/>
      </patternFill>
    </fill>
    <fill>
      <patternFill patternType="mediumGray">
        <fgColor indexed="9"/>
        <bgColor indexed="18"/>
      </patternFill>
    </fill>
    <fill>
      <patternFill patternType="mediumGray">
        <fgColor indexed="20"/>
        <bgColor indexed="9"/>
      </patternFill>
    </fill>
    <fill>
      <patternFill patternType="mediumGray">
        <fgColor indexed="16"/>
        <bgColor indexed="9"/>
      </patternFill>
    </fill>
    <fill>
      <patternFill patternType="mediumGray">
        <fgColor indexed="9"/>
        <bgColor indexed="23"/>
      </patternFill>
    </fill>
    <fill>
      <patternFill patternType="darkGray">
        <fgColor indexed="9"/>
        <bgColor indexed="13"/>
      </patternFill>
    </fill>
    <fill>
      <patternFill patternType="solid">
        <fgColor indexed="23"/>
        <bgColor indexed="16"/>
      </patternFill>
    </fill>
    <fill>
      <patternFill patternType="mediumGray">
        <fgColor indexed="18"/>
      </patternFill>
    </fill>
    <fill>
      <patternFill patternType="mediumGray">
        <fgColor indexed="16"/>
      </patternFill>
    </fill>
    <fill>
      <patternFill patternType="mediumGray">
        <fgColor indexed="21"/>
      </patternFill>
    </fill>
    <fill>
      <patternFill patternType="mediumGray">
        <fgColor indexed="20"/>
      </patternFill>
    </fill>
    <fill>
      <patternFill patternType="mediumGray">
        <fgColor indexed="9"/>
        <bgColor indexed="19"/>
      </patternFill>
    </fill>
    <fill>
      <patternFill patternType="solid">
        <fgColor indexed="19"/>
      </patternFill>
    </fill>
  </fills>
  <borders count="4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medium">
        <color theme="3" tint="0.39985351115451523"/>
      </bottom>
      <diagonal/>
    </border>
    <border>
      <left style="medium">
        <color theme="3" tint="0.39985351115451523"/>
      </left>
      <right/>
      <top/>
      <bottom style="medium">
        <color theme="3" tint="0.39985351115451523"/>
      </bottom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361">
    <xf numFmtId="0" fontId="0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>
      <alignment horizontal="left" wrapText="1"/>
    </xf>
    <xf numFmtId="0" fontId="11" fillId="0" borderId="0"/>
    <xf numFmtId="0" fontId="12" fillId="0" borderId="0">
      <alignment vertical="center"/>
    </xf>
    <xf numFmtId="9" fontId="13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19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1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9" borderId="0" applyNumberFormat="0" applyBorder="0" applyAlignment="0" applyProtection="0"/>
    <xf numFmtId="0" fontId="15" fillId="30" borderId="0" applyNumberFormat="0" applyBorder="0" applyAlignment="0" applyProtection="0"/>
    <xf numFmtId="0" fontId="15" fillId="18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2" borderId="0" applyNumberFormat="0" applyBorder="0" applyAlignment="0" applyProtection="0"/>
    <xf numFmtId="0" fontId="15" fillId="30" borderId="0" applyNumberFormat="0" applyBorder="0" applyAlignment="0" applyProtection="0"/>
    <xf numFmtId="0" fontId="15" fillId="38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9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5" fillId="40" borderId="0" applyNumberFormat="0" applyBorder="0" applyAlignment="0" applyProtection="0"/>
    <xf numFmtId="0" fontId="16" fillId="0" borderId="17" applyNumberFormat="0" applyFill="0" applyAlignment="0" applyProtection="0">
      <alignment horizontal="left"/>
    </xf>
    <xf numFmtId="0" fontId="17" fillId="0" borderId="17">
      <protection hidden="1"/>
    </xf>
    <xf numFmtId="0" fontId="18" fillId="41" borderId="0" applyNumberFormat="0" applyFont="0" applyBorder="0" applyAlignment="0" applyProtection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1" fillId="19" borderId="0"/>
    <xf numFmtId="0" fontId="19" fillId="42" borderId="0" applyNumberFormat="0" applyBorder="0" applyAlignment="0" applyProtection="0"/>
    <xf numFmtId="0" fontId="20" fillId="10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2" fillId="43" borderId="0"/>
    <xf numFmtId="0" fontId="23" fillId="44" borderId="0" applyNumberFormat="0" applyFont="0" applyBorder="0" applyAlignment="0" applyProtection="0">
      <alignment horizontal="center"/>
    </xf>
    <xf numFmtId="0" fontId="24" fillId="0" borderId="0">
      <alignment horizontal="right"/>
    </xf>
    <xf numFmtId="170" fontId="25" fillId="45" borderId="0"/>
    <xf numFmtId="0" fontId="26" fillId="46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6" fillId="46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7" fillId="18" borderId="18" applyNumberFormat="0" applyAlignment="0" applyProtection="0"/>
    <xf numFmtId="0" fontId="22" fillId="36" borderId="19" applyNumberFormat="0" applyAlignment="0" applyProtection="0"/>
    <xf numFmtId="0" fontId="22" fillId="47" borderId="19" applyNumberFormat="0" applyAlignment="0" applyProtection="0"/>
    <xf numFmtId="0" fontId="22" fillId="47" borderId="19" applyNumberFormat="0" applyAlignment="0" applyProtection="0"/>
    <xf numFmtId="0" fontId="22" fillId="47" borderId="19" applyNumberFormat="0" applyAlignment="0" applyProtection="0"/>
    <xf numFmtId="0" fontId="28" fillId="0" borderId="17" applyNumberFormat="0" applyBorder="0" applyAlignment="0" applyProtection="0">
      <alignment horizontal="left"/>
    </xf>
    <xf numFmtId="38" fontId="29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0" fontId="3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1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32" fillId="0" borderId="0">
      <alignment horizontal="right"/>
    </xf>
    <xf numFmtId="0" fontId="13" fillId="48" borderId="20" applyNumberFormat="0" applyFont="0" applyBorder="0" applyAlignment="0" applyProtection="0">
      <alignment horizontal="centerContinuous"/>
    </xf>
    <xf numFmtId="0" fontId="33" fillId="49" borderId="0" applyNumberFormat="0" applyBorder="0" applyAlignment="0">
      <alignment horizontal="center"/>
    </xf>
    <xf numFmtId="0" fontId="34" fillId="50" borderId="21">
      <alignment horizontal="center"/>
      <protection locked="0"/>
    </xf>
    <xf numFmtId="15" fontId="35" fillId="51" borderId="22" applyFont="0" applyFill="0" applyBorder="0" applyAlignment="0" applyProtection="0">
      <alignment horizontal="left"/>
    </xf>
    <xf numFmtId="17" fontId="35" fillId="51" borderId="22" applyFont="0" applyFill="0" applyBorder="0" applyAlignment="0" applyProtection="0">
      <alignment horizontal="left"/>
    </xf>
    <xf numFmtId="0" fontId="35" fillId="51" borderId="0">
      <alignment vertical="center"/>
    </xf>
    <xf numFmtId="172" fontId="35" fillId="0" borderId="0" applyFont="0" applyFill="0" applyBorder="0" applyAlignment="0" applyProtection="0"/>
    <xf numFmtId="0" fontId="18" fillId="1" borderId="23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6" borderId="0"/>
    <xf numFmtId="173" fontId="38" fillId="52" borderId="24" applyBorder="0"/>
    <xf numFmtId="0" fontId="11" fillId="21" borderId="23"/>
    <xf numFmtId="0" fontId="11" fillId="21" borderId="23"/>
    <xf numFmtId="0" fontId="11" fillId="21" borderId="23"/>
    <xf numFmtId="0" fontId="11" fillId="21" borderId="23"/>
    <xf numFmtId="169" fontId="39" fillId="46" borderId="0"/>
    <xf numFmtId="0" fontId="40" fillId="53" borderId="23"/>
    <xf numFmtId="173" fontId="38" fillId="0" borderId="23"/>
    <xf numFmtId="173" fontId="38" fillId="54" borderId="23"/>
    <xf numFmtId="173" fontId="38" fillId="55" borderId="25" applyBorder="0"/>
    <xf numFmtId="173" fontId="38" fillId="56" borderId="23"/>
    <xf numFmtId="0" fontId="41" fillId="46" borderId="23"/>
    <xf numFmtId="0" fontId="37" fillId="57" borderId="23"/>
    <xf numFmtId="0" fontId="42" fillId="58" borderId="26" applyBorder="0">
      <alignment horizontal="right"/>
    </xf>
    <xf numFmtId="38" fontId="11" fillId="0" borderId="23"/>
    <xf numFmtId="0" fontId="11" fillId="0" borderId="23"/>
    <xf numFmtId="0" fontId="11" fillId="9" borderId="23"/>
    <xf numFmtId="0" fontId="11" fillId="9" borderId="23"/>
    <xf numFmtId="0" fontId="11" fillId="9" borderId="23"/>
    <xf numFmtId="0" fontId="11" fillId="9" borderId="23"/>
    <xf numFmtId="173" fontId="38" fillId="54" borderId="23"/>
    <xf numFmtId="0" fontId="43" fillId="52" borderId="27">
      <alignment horizontal="center"/>
    </xf>
    <xf numFmtId="173" fontId="38" fillId="46" borderId="23"/>
    <xf numFmtId="0" fontId="44" fillId="59" borderId="0"/>
    <xf numFmtId="0" fontId="45" fillId="0" borderId="0"/>
    <xf numFmtId="0" fontId="46" fillId="0" borderId="0" applyNumberFormat="0" applyFill="0" applyBorder="0" applyAlignment="0" applyProtection="0"/>
    <xf numFmtId="0" fontId="47" fillId="36" borderId="0">
      <alignment horizontal="center"/>
    </xf>
    <xf numFmtId="0" fontId="48" fillId="2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9" fillId="60" borderId="28" applyNumberFormat="0" applyFont="0" applyBorder="0" applyAlignment="0">
      <alignment horizontal="centerContinuous"/>
    </xf>
    <xf numFmtId="0" fontId="50" fillId="19" borderId="23" applyProtection="0">
      <alignment horizontal="center"/>
      <protection locked="0"/>
    </xf>
    <xf numFmtId="0" fontId="51" fillId="0" borderId="29" applyNumberFormat="0" applyFill="0" applyAlignment="0" applyProtection="0"/>
    <xf numFmtId="0" fontId="52" fillId="0" borderId="30" applyNumberFormat="0" applyFill="0" applyAlignment="0" applyProtection="0"/>
    <xf numFmtId="0" fontId="51" fillId="0" borderId="31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2" fillId="0" borderId="30" applyNumberFormat="0" applyFill="0" applyAlignment="0" applyProtection="0"/>
    <xf numFmtId="0" fontId="53" fillId="0" borderId="32" applyNumberFormat="0" applyFill="0" applyAlignment="0" applyProtection="0"/>
    <xf numFmtId="0" fontId="54" fillId="0" borderId="33" applyNumberFormat="0" applyFill="0" applyAlignment="0" applyProtection="0"/>
    <xf numFmtId="0" fontId="53" fillId="0" borderId="33" applyNumberFormat="0" applyFill="0" applyAlignment="0" applyProtection="0"/>
    <xf numFmtId="0" fontId="54" fillId="0" borderId="33" applyNumberFormat="0" applyFill="0" applyAlignment="0" applyProtection="0"/>
    <xf numFmtId="0" fontId="54" fillId="0" borderId="33" applyNumberFormat="0" applyFill="0" applyAlignment="0" applyProtection="0"/>
    <xf numFmtId="0" fontId="54" fillId="0" borderId="33" applyNumberFormat="0" applyFill="0" applyAlignment="0" applyProtection="0"/>
    <xf numFmtId="0" fontId="55" fillId="0" borderId="34" applyNumberFormat="0" applyFill="0" applyAlignment="0" applyProtection="0"/>
    <xf numFmtId="0" fontId="56" fillId="0" borderId="35" applyNumberFormat="0" applyFill="0" applyAlignment="0" applyProtection="0"/>
    <xf numFmtId="0" fontId="55" fillId="0" borderId="36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6" fillId="0" borderId="35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61" borderId="0" applyNumberFormat="0" applyFont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/>
    <xf numFmtId="0" fontId="60" fillId="24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24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0" fontId="60" fillId="11" borderId="18" applyNumberFormat="0" applyAlignment="0" applyProtection="0"/>
    <xf numFmtId="2" fontId="11" fillId="62" borderId="37" applyNumberFormat="0" applyBorder="0">
      <alignment horizontal="right" vertical="center"/>
    </xf>
    <xf numFmtId="2" fontId="61" fillId="63" borderId="38" applyBorder="0">
      <alignment horizontal="left" vertical="center"/>
    </xf>
    <xf numFmtId="10" fontId="62" fillId="46" borderId="0" applyBorder="0">
      <alignment horizontal="right"/>
      <protection locked="0"/>
    </xf>
    <xf numFmtId="15" fontId="62" fillId="46" borderId="23" applyBorder="0">
      <alignment horizontal="center"/>
      <protection locked="0"/>
    </xf>
    <xf numFmtId="15" fontId="62" fillId="46" borderId="0" applyBorder="0">
      <alignment horizontal="left"/>
      <protection locked="0"/>
    </xf>
    <xf numFmtId="0" fontId="63" fillId="64" borderId="0" applyFont="0" applyFill="0" applyBorder="0" applyAlignment="0" applyProtection="0">
      <alignment horizontal="right" vertical="center"/>
    </xf>
    <xf numFmtId="2" fontId="64" fillId="65" borderId="38" applyNumberFormat="0">
      <alignment horizontal="center" vertical="center"/>
    </xf>
    <xf numFmtId="0" fontId="65" fillId="0" borderId="17" applyNumberFormat="0" applyFill="0" applyBorder="0" applyAlignment="0" applyProtection="0"/>
    <xf numFmtId="174" fontId="66" fillId="19" borderId="28" applyBorder="0">
      <alignment horizontal="left"/>
      <protection locked="0"/>
    </xf>
    <xf numFmtId="174" fontId="66" fillId="19" borderId="39" applyBorder="0">
      <alignment horizontal="right"/>
      <protection locked="0"/>
    </xf>
    <xf numFmtId="0" fontId="67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8" fillId="0" borderId="40" applyNumberFormat="0" applyFill="0" applyAlignment="0" applyProtection="0"/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69" fillId="46" borderId="41" applyFont="0">
      <alignment horizontal="center" vertical="center"/>
    </xf>
    <xf numFmtId="0" fontId="42" fillId="0" borderId="27"/>
    <xf numFmtId="0" fontId="18" fillId="0" borderId="0"/>
    <xf numFmtId="0" fontId="70" fillId="0" borderId="17">
      <alignment horizontal="left"/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71" fillId="66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176" fontId="7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>
      <alignment vertical="center"/>
    </xf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9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9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11" fillId="13" borderId="41" applyNumberFormat="0" applyFont="0" applyAlignment="0" applyProtection="0"/>
    <xf numFmtId="0" fontId="74" fillId="0" borderId="17" applyNumberFormat="0" applyFill="0" applyBorder="0" applyAlignment="0" applyProtection="0">
      <alignment horizontal="left"/>
      <protection locked="0"/>
    </xf>
    <xf numFmtId="0" fontId="75" fillId="46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46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5" fillId="18" borderId="42" applyNumberFormat="0" applyAlignment="0" applyProtection="0"/>
    <xf numFmtId="0" fontId="76" fillId="67" borderId="0" applyNumberFormat="0" applyFont="0" applyBorder="0" applyAlignment="0" applyProtection="0"/>
    <xf numFmtId="0" fontId="76" fillId="68" borderId="0" applyNumberFormat="0" applyFont="0" applyBorder="0" applyAlignment="0" applyProtection="0"/>
    <xf numFmtId="0" fontId="76" fillId="69" borderId="0" applyNumberFormat="0" applyFont="0" applyBorder="0" applyAlignment="0" applyProtection="0">
      <alignment horizontal="center"/>
    </xf>
    <xf numFmtId="0" fontId="76" fillId="70" borderId="43" applyNumberFormat="0" applyFont="0" applyBorder="0" applyAlignment="0" applyProtection="0"/>
    <xf numFmtId="0" fontId="76" fillId="71" borderId="43" applyNumberFormat="0" applyFont="0" applyBorder="0" applyAlignment="0"/>
    <xf numFmtId="0" fontId="76" fillId="72" borderId="43" applyNumberFormat="0" applyFont="0" applyBorder="0" applyAlignment="0"/>
    <xf numFmtId="0" fontId="18" fillId="73" borderId="0" applyNumberFormat="0" applyFont="0" applyBorder="0" applyAlignment="0" applyProtection="0">
      <alignment horizontal="center"/>
      <protection hidden="1"/>
    </xf>
    <xf numFmtId="0" fontId="11" fillId="41" borderId="0" applyNumberFormat="0" applyFont="0" applyBorder="0" applyAlignment="0" applyProtection="0">
      <protection hidden="1"/>
    </xf>
    <xf numFmtId="0" fontId="11" fillId="74" borderId="0" applyNumberFormat="0" applyFont="0" applyBorder="0" applyAlignment="0" applyProtection="0">
      <protection hidden="1"/>
    </xf>
    <xf numFmtId="0" fontId="11" fillId="75" borderId="0" applyNumberFormat="0" applyFont="0" applyBorder="0" applyAlignment="0" applyProtection="0">
      <protection hidden="1"/>
    </xf>
    <xf numFmtId="0" fontId="11" fillId="76" borderId="0" applyNumberFormat="0" applyFont="0" applyBorder="0" applyAlignment="0" applyProtection="0">
      <protection hidden="1"/>
    </xf>
    <xf numFmtId="0" fontId="11" fillId="77" borderId="0" applyNumberFormat="0" applyFont="0" applyBorder="0" applyAlignment="0" applyProtection="0">
      <protection hidden="1"/>
    </xf>
    <xf numFmtId="0" fontId="11" fillId="78" borderId="0" applyNumberFormat="0" applyFont="0" applyBorder="0" applyAlignment="0" applyProtection="0">
      <protection hidden="1"/>
    </xf>
    <xf numFmtId="9" fontId="11" fillId="0" borderId="0" applyFon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5" fillId="51" borderId="22" applyFont="0" applyFill="0" applyBorder="0" applyAlignment="0" applyProtection="0">
      <alignment horizontal="left"/>
    </xf>
    <xf numFmtId="0" fontId="77" fillId="0" borderId="44" applyBorder="0"/>
    <xf numFmtId="0" fontId="35" fillId="79" borderId="0" applyFont="0" applyFill="0" applyBorder="0">
      <alignment horizontal="left"/>
    </xf>
    <xf numFmtId="0" fontId="78" fillId="0" borderId="0"/>
    <xf numFmtId="177" fontId="79" fillId="0" borderId="44" applyBorder="0">
      <alignment horizontal="center"/>
      <protection locked="0"/>
    </xf>
    <xf numFmtId="0" fontId="11" fillId="0" borderId="0">
      <alignment horizontal="left" wrapText="1"/>
    </xf>
    <xf numFmtId="0" fontId="11" fillId="0" borderId="0"/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80" fillId="46" borderId="41">
      <alignment horizontal="center"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left" wrapText="1"/>
    </xf>
    <xf numFmtId="0" fontId="11" fillId="0" borderId="0" applyNumberFormat="0" applyFill="0" applyBorder="0" applyAlignment="0" applyProtection="0"/>
    <xf numFmtId="0" fontId="11" fillId="46" borderId="23" applyAlignment="0">
      <alignment horizontal="right"/>
    </xf>
    <xf numFmtId="0" fontId="11" fillId="46" borderId="23" applyAlignment="0">
      <alignment horizontal="right"/>
    </xf>
    <xf numFmtId="0" fontId="81" fillId="0" borderId="0"/>
    <xf numFmtId="0" fontId="82" fillId="0" borderId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6" fillId="0" borderId="0">
      <alignment horizontal="center"/>
    </xf>
    <xf numFmtId="0" fontId="87" fillId="18" borderId="17"/>
    <xf numFmtId="0" fontId="88" fillId="0" borderId="45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5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7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8" fillId="0" borderId="46" applyNumberFormat="0" applyFill="0" applyAlignment="0" applyProtection="0"/>
    <xf numFmtId="0" fontId="89" fillId="19" borderId="0" applyNumberFormat="0" applyFont="0" applyBorder="0" applyAlignment="0" applyProtection="0">
      <alignment horizontal="left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9" fontId="29" fillId="0" borderId="0" applyFont="0" applyFill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/>
    <xf numFmtId="0" fontId="29" fillId="0" borderId="0">
      <alignment vertical="center"/>
    </xf>
    <xf numFmtId="0" fontId="91" fillId="0" borderId="0">
      <alignment vertical="center"/>
    </xf>
    <xf numFmtId="0" fontId="10" fillId="0" borderId="0">
      <alignment vertical="center"/>
    </xf>
    <xf numFmtId="0" fontId="29" fillId="0" borderId="0">
      <alignment vertical="center"/>
    </xf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66" fontId="1" fillId="2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167" fontId="0" fillId="5" borderId="2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3" fontId="4" fillId="4" borderId="1" xfId="0" applyNumberFormat="1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4" borderId="5" xfId="0" applyNumberFormat="1" applyFont="1" applyFill="1" applyBorder="1" applyAlignment="1">
      <alignment horizontal="center" vertical="center"/>
    </xf>
    <xf numFmtId="165" fontId="4" fillId="4" borderId="5" xfId="0" applyNumberFormat="1" applyFont="1" applyFill="1" applyBorder="1" applyAlignment="1">
      <alignment horizontal="center" vertical="center"/>
    </xf>
    <xf numFmtId="166" fontId="4" fillId="4" borderId="5" xfId="0" applyNumberFormat="1" applyFont="1" applyFill="1" applyBorder="1" applyAlignment="1">
      <alignment horizontal="center" vertical="center"/>
    </xf>
    <xf numFmtId="3" fontId="4" fillId="4" borderId="6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3" fontId="4" fillId="4" borderId="0" xfId="0" applyNumberFormat="1" applyFont="1" applyFill="1" applyBorder="1" applyAlignment="1">
      <alignment horizontal="center" vertical="center"/>
    </xf>
    <xf numFmtId="165" fontId="4" fillId="4" borderId="0" xfId="0" applyNumberFormat="1" applyFont="1" applyFill="1" applyBorder="1" applyAlignment="1">
      <alignment horizontal="center" vertical="center"/>
    </xf>
    <xf numFmtId="166" fontId="4" fillId="4" borderId="0" xfId="0" applyNumberFormat="1" applyFont="1" applyFill="1" applyBorder="1" applyAlignment="1">
      <alignment horizontal="center" vertical="center"/>
    </xf>
    <xf numFmtId="3" fontId="4" fillId="4" borderId="8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3" fontId="4" fillId="4" borderId="10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66" fontId="4" fillId="4" borderId="10" xfId="0" applyNumberFormat="1" applyFont="1" applyFill="1" applyBorder="1" applyAlignment="1">
      <alignment horizontal="center" vertical="center"/>
    </xf>
    <xf numFmtId="3" fontId="4" fillId="4" borderId="11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/>
    </xf>
    <xf numFmtId="4" fontId="4" fillId="4" borderId="4" xfId="0" applyNumberFormat="1" applyFont="1" applyFill="1" applyBorder="1" applyAlignment="1">
      <alignment horizontal="center" vertical="center"/>
    </xf>
    <xf numFmtId="167" fontId="4" fillId="4" borderId="5" xfId="0" applyNumberFormat="1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horizontal="center" vertical="center"/>
    </xf>
    <xf numFmtId="167" fontId="4" fillId="4" borderId="0" xfId="0" applyNumberFormat="1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167" fontId="4" fillId="4" borderId="10" xfId="0" applyNumberFormat="1" applyFont="1" applyFill="1" applyBorder="1" applyAlignment="1">
      <alignment horizontal="center" vertical="center"/>
    </xf>
    <xf numFmtId="166" fontId="4" fillId="4" borderId="1" xfId="0" applyNumberFormat="1" applyFont="1" applyFill="1" applyBorder="1" applyAlignment="1">
      <alignment horizontal="center" vertical="center"/>
    </xf>
    <xf numFmtId="10" fontId="0" fillId="5" borderId="2" xfId="0" applyNumberForma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4" borderId="0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3" fontId="4" fillId="4" borderId="12" xfId="0" applyNumberFormat="1" applyFont="1" applyFill="1" applyBorder="1" applyAlignment="1">
      <alignment horizontal="center" vertical="center"/>
    </xf>
    <xf numFmtId="0" fontId="7" fillId="0" borderId="15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2" fillId="3" borderId="0" xfId="1" applyNumberFormat="1" applyFont="1" applyFill="1" applyBorder="1" applyAlignment="1">
      <alignment horizontal="center" vertical="center"/>
    </xf>
    <xf numFmtId="0" fontId="93" fillId="0" borderId="0" xfId="0" applyFont="1" applyFill="1"/>
    <xf numFmtId="0" fontId="93" fillId="0" borderId="0" xfId="0" applyFont="1"/>
    <xf numFmtId="0" fontId="93" fillId="0" borderId="13" xfId="0" applyFont="1" applyBorder="1"/>
    <xf numFmtId="0" fontId="93" fillId="0" borderId="14" xfId="0" applyFont="1" applyBorder="1"/>
    <xf numFmtId="0" fontId="92" fillId="0" borderId="0" xfId="0" applyFont="1"/>
    <xf numFmtId="0" fontId="95" fillId="4" borderId="0" xfId="0" applyFont="1" applyFill="1" applyAlignment="1">
      <alignment horizontal="center" vertical="center"/>
    </xf>
    <xf numFmtId="168" fontId="95" fillId="4" borderId="0" xfId="0" applyNumberFormat="1" applyFont="1" applyFill="1" applyAlignment="1">
      <alignment horizontal="center" vertical="center"/>
    </xf>
    <xf numFmtId="167" fontId="95" fillId="4" borderId="0" xfId="0" applyNumberFormat="1" applyFont="1" applyFill="1" applyAlignment="1">
      <alignment horizontal="center" vertical="center"/>
    </xf>
    <xf numFmtId="0" fontId="96" fillId="0" borderId="0" xfId="0" applyFont="1"/>
    <xf numFmtId="0" fontId="96" fillId="0" borderId="0" xfId="0" applyFont="1" applyFill="1"/>
    <xf numFmtId="0" fontId="96" fillId="0" borderId="0" xfId="0" applyFont="1" applyFill="1" applyAlignment="1">
      <alignment horizontal="center" vertical="center"/>
    </xf>
    <xf numFmtId="0" fontId="98" fillId="0" borderId="0" xfId="0" applyFont="1" applyFill="1"/>
    <xf numFmtId="0" fontId="100" fillId="0" borderId="0" xfId="0" applyFont="1" applyFill="1" applyAlignment="1">
      <alignment horizontal="left" vertical="center"/>
    </xf>
    <xf numFmtId="0" fontId="96" fillId="0" borderId="0" xfId="0" applyFont="1" applyFill="1" applyAlignment="1">
      <alignment horizontal="right" vertical="center"/>
    </xf>
    <xf numFmtId="0" fontId="96" fillId="0" borderId="0" xfId="0" applyFont="1" applyFill="1" applyAlignment="1">
      <alignment vertical="center"/>
    </xf>
    <xf numFmtId="166" fontId="0" fillId="0" borderId="0" xfId="0" applyNumberFormat="1" applyAlignment="1">
      <alignment horizontal="center" vertical="center"/>
    </xf>
    <xf numFmtId="166" fontId="95" fillId="4" borderId="0" xfId="0" applyNumberFormat="1" applyFont="1" applyFill="1" applyAlignment="1">
      <alignment horizontal="center" vertical="center"/>
    </xf>
    <xf numFmtId="168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 vertical="center"/>
    </xf>
    <xf numFmtId="0" fontId="0" fillId="3" borderId="0" xfId="0" applyFill="1" applyBorder="1"/>
    <xf numFmtId="9" fontId="0" fillId="0" borderId="0" xfId="0" applyNumberFormat="1"/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3" fillId="0" borderId="0" xfId="0" applyFont="1" applyBorder="1" applyAlignment="1">
      <alignment horizontal="center" vertical="center"/>
    </xf>
  </cellXfs>
  <cellStyles count="7361">
    <cellStyle name="_ADN" xfId="3"/>
    <cellStyle name="_Apollo" xfId="4"/>
    <cellStyle name="_Book2" xfId="5"/>
    <cellStyle name="_Book2_ValuationViewer" xfId="6"/>
    <cellStyle name="_btec" xfId="7"/>
    <cellStyle name="_Composite Page" xfId="8"/>
    <cellStyle name="_Composite Page_Composite Page" xfId="9"/>
    <cellStyle name="_Composite Page_Config" xfId="10"/>
    <cellStyle name="_Config" xfId="11"/>
    <cellStyle name="_Config_apollo_curves" xfId="12"/>
    <cellStyle name="_Config_Apollo_Spread" xfId="13"/>
    <cellStyle name="_config_db" xfId="14"/>
    <cellStyle name="_Cprty" xfId="15"/>
    <cellStyle name="_data" xfId="16"/>
    <cellStyle name="_DISPLAY" xfId="17"/>
    <cellStyle name="_DISPLAY 2" xfId="18"/>
    <cellStyle name="_DISPLAY_121Fut_View" xfId="19"/>
    <cellStyle name="_DISPLAY_121Fut_View 2" xfId="20"/>
    <cellStyle name="_DISPLAY_Apollo" xfId="21"/>
    <cellStyle name="_DISPLAY_AssetSwap" xfId="22"/>
    <cellStyle name="_DISPLAY_Closes" xfId="23"/>
    <cellStyle name="_DISPLAY_Composite Page" xfId="24"/>
    <cellStyle name="_DISPLAY_Config" xfId="25"/>
    <cellStyle name="_DISPLAY_Config_Composite Page" xfId="26"/>
    <cellStyle name="_DISPLAY_Convexity" xfId="27"/>
    <cellStyle name="_DISPLAY_Core" xfId="28"/>
    <cellStyle name="_DISPLAY_Core 2" xfId="29"/>
    <cellStyle name="_DISPLAY_Core_Composite Page" xfId="30"/>
    <cellStyle name="_DISPLAY_Core_Config" xfId="31"/>
    <cellStyle name="_DISPLAY_cp_Closes" xfId="32"/>
    <cellStyle name="_DISPLAY_DISPLAY" xfId="33"/>
    <cellStyle name="_DISPLAY_EOD_Closes" xfId="34"/>
    <cellStyle name="_DISPLAY_EOD_Closes_1" xfId="35"/>
    <cellStyle name="_DISPLAY_EOD_Curve" xfId="36"/>
    <cellStyle name="_DISPLAY_EOD_Curve 2" xfId="37"/>
    <cellStyle name="_DISPLAY_EOD_Curve 3" xfId="38"/>
    <cellStyle name="_DISPLAY_EOD_Curve_Composite Page" xfId="39"/>
    <cellStyle name="_DISPLAY_EOD_Curve_Core" xfId="40"/>
    <cellStyle name="_DISPLAY_EOD_Curve_Core 2" xfId="41"/>
    <cellStyle name="_DISPLAY_EOD_Curve_Futures" xfId="42"/>
    <cellStyle name="_DISPLAY_EOD_Curve_Swaps" xfId="43"/>
    <cellStyle name="_DISPLAY_Futures" xfId="44"/>
    <cellStyle name="_DISPLAY_Futures 2" xfId="45"/>
    <cellStyle name="_DISPLAY_Futures_Composite Page" xfId="46"/>
    <cellStyle name="_DISPLAY_Futures_Config" xfId="47"/>
    <cellStyle name="_DISPLAY_Gamma" xfId="48"/>
    <cellStyle name="_DISPLAY_Gamma_1" xfId="49"/>
    <cellStyle name="_DISPLAY_Gamma_Composite Page" xfId="50"/>
    <cellStyle name="_DISPLAY_Gamma_Core" xfId="51"/>
    <cellStyle name="_DISPLAY_Gamma_Futures" xfId="52"/>
    <cellStyle name="_DISPLAY_Gamma_Futures_1" xfId="53"/>
    <cellStyle name="_DISPLAY_Gamma_Swaps" xfId="54"/>
    <cellStyle name="_DISPLAY_Gamma_Treasuries" xfId="55"/>
    <cellStyle name="_DISPLAY_holidays" xfId="56"/>
    <cellStyle name="_DISPLAY_Real_Time" xfId="57"/>
    <cellStyle name="_DISPLAY_Real-Time" xfId="58"/>
    <cellStyle name="_DISPLAY_Real-Time 2" xfId="59"/>
    <cellStyle name="_DISPLAY_Real-Time_1" xfId="60"/>
    <cellStyle name="_DISPLAY_Real-Time_Composite Page" xfId="61"/>
    <cellStyle name="_DISPLAY_Real-Time_Core" xfId="62"/>
    <cellStyle name="_DISPLAY_Real-Time_Futures" xfId="63"/>
    <cellStyle name="_DISPLAY_Real-Time_Futures_1" xfId="64"/>
    <cellStyle name="_DISPLAY_Real-Time_Swaps" xfId="65"/>
    <cellStyle name="_DISPLAY_Real-Time_Treasuries" xfId="66"/>
    <cellStyle name="_DISPLAY_Sheet1" xfId="67"/>
    <cellStyle name="_DISPLAY_Swaps" xfId="68"/>
    <cellStyle name="_DISPLAY_Swaps 2" xfId="69"/>
    <cellStyle name="_DISPLAY_Swaps_Composite Page" xfId="70"/>
    <cellStyle name="_DISPLAY_Swaps_Config" xfId="71"/>
    <cellStyle name="_DISPLAY_T-Notes" xfId="72"/>
    <cellStyle name="_DISPLAY_T-Notes 2" xfId="73"/>
    <cellStyle name="_DISPLAY_T-Notes_Composite Page" xfId="74"/>
    <cellStyle name="_DISPLAY_T-Notes_Config" xfId="75"/>
    <cellStyle name="_DISPLAY_ToDo" xfId="76"/>
    <cellStyle name="_DISPLAY_ToDo 2" xfId="77"/>
    <cellStyle name="_DISPLAY_ToDoList" xfId="78"/>
    <cellStyle name="_DISPLAY_ToDoList 2" xfId="79"/>
    <cellStyle name="_DISPLAY_Treasuries" xfId="80"/>
    <cellStyle name="_DISPLAY_Treasuries 2" xfId="81"/>
    <cellStyle name="_DISPLAY_Treasuries_Composite Page" xfId="82"/>
    <cellStyle name="_DISPLAY_Treasuries_Config" xfId="83"/>
    <cellStyle name="_FRA_Map" xfId="84"/>
    <cellStyle name="_FRA_Map 2" xfId="85"/>
    <cellStyle name="_FRA_Map_121Fut_View" xfId="86"/>
    <cellStyle name="_FRA_Map_121Fut_View 2" xfId="87"/>
    <cellStyle name="_FRA_Map_Apollo" xfId="88"/>
    <cellStyle name="_FRA_Map_AssetSwap" xfId="89"/>
    <cellStyle name="_FRA_Map_Closes" xfId="90"/>
    <cellStyle name="_FRA_Map_Composite Page" xfId="91"/>
    <cellStyle name="_FRA_Map_Config" xfId="92"/>
    <cellStyle name="_FRA_Map_Config_Composite Page" xfId="93"/>
    <cellStyle name="_FRA_Map_Convexity" xfId="94"/>
    <cellStyle name="_FRA_Map_Core" xfId="95"/>
    <cellStyle name="_FRA_Map_Core 2" xfId="96"/>
    <cellStyle name="_FRA_Map_Core_Composite Page" xfId="97"/>
    <cellStyle name="_FRA_Map_Core_Config" xfId="98"/>
    <cellStyle name="_FRA_Map_cp_Closes" xfId="99"/>
    <cellStyle name="_FRA_Map_DISPLAY" xfId="100"/>
    <cellStyle name="_FRA_Map_EOD_Closes" xfId="101"/>
    <cellStyle name="_FRA_Map_EOD_Closes_1" xfId="102"/>
    <cellStyle name="_FRA_Map_EOD_Curve" xfId="103"/>
    <cellStyle name="_FRA_Map_EOD_Curve 2" xfId="104"/>
    <cellStyle name="_FRA_Map_EOD_Curve 3" xfId="105"/>
    <cellStyle name="_FRA_Map_EOD_Curve_Composite Page" xfId="106"/>
    <cellStyle name="_FRA_Map_EOD_Curve_Core" xfId="107"/>
    <cellStyle name="_FRA_Map_EOD_Curve_Core 2" xfId="108"/>
    <cellStyle name="_FRA_Map_EOD_Curve_Futures" xfId="109"/>
    <cellStyle name="_FRA_Map_EOD_Curve_Swaps" xfId="110"/>
    <cellStyle name="_FRA_Map_Futures" xfId="111"/>
    <cellStyle name="_FRA_Map_Futures 2" xfId="112"/>
    <cellStyle name="_FRA_Map_Futures_Composite Page" xfId="113"/>
    <cellStyle name="_FRA_Map_Futures_Config" xfId="114"/>
    <cellStyle name="_FRA_Map_Gamma" xfId="115"/>
    <cellStyle name="_FRA_Map_Gamma_1" xfId="116"/>
    <cellStyle name="_FRA_Map_Gamma_Composite Page" xfId="117"/>
    <cellStyle name="_FRA_Map_Gamma_Core" xfId="118"/>
    <cellStyle name="_FRA_Map_Gamma_Futures" xfId="119"/>
    <cellStyle name="_FRA_Map_Gamma_Futures_1" xfId="120"/>
    <cellStyle name="_FRA_Map_Gamma_Swaps" xfId="121"/>
    <cellStyle name="_FRA_Map_Gamma_Treasuries" xfId="122"/>
    <cellStyle name="_FRA_Map_holidays" xfId="123"/>
    <cellStyle name="_FRA_Map_Real_Time" xfId="124"/>
    <cellStyle name="_FRA_Map_Real-Time" xfId="125"/>
    <cellStyle name="_FRA_Map_Real-Time 2" xfId="126"/>
    <cellStyle name="_FRA_Map_Real-Time_1" xfId="127"/>
    <cellStyle name="_FRA_Map_Real-Time_Composite Page" xfId="128"/>
    <cellStyle name="_FRA_Map_Real-Time_Core" xfId="129"/>
    <cellStyle name="_FRA_Map_Real-Time_Futures" xfId="130"/>
    <cellStyle name="_FRA_Map_Real-Time_Futures_1" xfId="131"/>
    <cellStyle name="_FRA_Map_Real-Time_Swaps" xfId="132"/>
    <cellStyle name="_FRA_Map_Real-Time_Treasuries" xfId="133"/>
    <cellStyle name="_FRA_Map_Sheet1" xfId="134"/>
    <cellStyle name="_FRA_Map_Swaps" xfId="135"/>
    <cellStyle name="_FRA_Map_Swaps 2" xfId="136"/>
    <cellStyle name="_FRA_Map_Swaps_Composite Page" xfId="137"/>
    <cellStyle name="_FRA_Map_Swaps_Config" xfId="138"/>
    <cellStyle name="_FRA_Map_T-Notes" xfId="139"/>
    <cellStyle name="_FRA_Map_T-Notes 2" xfId="140"/>
    <cellStyle name="_FRA_Map_T-Notes_Composite Page" xfId="141"/>
    <cellStyle name="_FRA_Map_T-Notes_Config" xfId="142"/>
    <cellStyle name="_FRA_Map_ToDo" xfId="143"/>
    <cellStyle name="_FRA_Map_ToDo 2" xfId="144"/>
    <cellStyle name="_FRA_Map_ToDoList" xfId="145"/>
    <cellStyle name="_FRA_Map_ToDoList 2" xfId="146"/>
    <cellStyle name="_FRA_Map_Treasuries" xfId="147"/>
    <cellStyle name="_FRA_Map_Treasuries 2" xfId="148"/>
    <cellStyle name="_FRA_Map_Treasuries_Composite Page" xfId="149"/>
    <cellStyle name="_FRA_Map_Treasuries_Config" xfId="150"/>
    <cellStyle name="_Front" xfId="151"/>
    <cellStyle name="_Front_ADN" xfId="152"/>
    <cellStyle name="_Front_ImportBonds" xfId="153"/>
    <cellStyle name="_Front_Sheet1" xfId="154"/>
    <cellStyle name="_Front_Today" xfId="155"/>
    <cellStyle name="_Front_Yesterday" xfId="156"/>
    <cellStyle name="_Futures" xfId="157"/>
    <cellStyle name="_Gamma" xfId="158"/>
    <cellStyle name="_Gamma 2" xfId="159"/>
    <cellStyle name="_Gamma_Composite Page" xfId="160"/>
    <cellStyle name="_Gamma_Config" xfId="161"/>
    <cellStyle name="_Home" xfId="162"/>
    <cellStyle name="_Home 2" xfId="163"/>
    <cellStyle name="_Home_Composite Page" xfId="164"/>
    <cellStyle name="_Home_Config" xfId="165"/>
    <cellStyle name="_Hong Kong" xfId="166"/>
    <cellStyle name="_ImportBonds" xfId="167"/>
    <cellStyle name="_London" xfId="168"/>
    <cellStyle name="_London 2" xfId="169"/>
    <cellStyle name="_London_Composite Page" xfId="170"/>
    <cellStyle name="_London_Config" xfId="171"/>
    <cellStyle name="_LynxTrader" xfId="172"/>
    <cellStyle name="_LynxTrader_LynxTrader" xfId="173"/>
    <cellStyle name="_LynxTrader_Trade" xfId="174"/>
    <cellStyle name="_LynxTrader_Vector Editor" xfId="175"/>
    <cellStyle name="_Main" xfId="176"/>
    <cellStyle name="_manual" xfId="177"/>
    <cellStyle name="_manual_ADN" xfId="178"/>
    <cellStyle name="_manual_ImportBonds" xfId="179"/>
    <cellStyle name="_manual_Sheet1" xfId="180"/>
    <cellStyle name="_manual_Today" xfId="181"/>
    <cellStyle name="_manual_Yesterday" xfId="182"/>
    <cellStyle name="_New York" xfId="183"/>
    <cellStyle name="_NoteFuts" xfId="184"/>
    <cellStyle name="_Past 10 yr" xfId="185"/>
    <cellStyle name="_Past 10 yr 2" xfId="186"/>
    <cellStyle name="_Past 10 yr_Composite Page" xfId="187"/>
    <cellStyle name="_Past 10 yr_Config" xfId="188"/>
    <cellStyle name="_PnL" xfId="189"/>
    <cellStyle name="_PnL 2" xfId="190"/>
    <cellStyle name="_PnL Predictor" xfId="191"/>
    <cellStyle name="_PnL Predictor 2" xfId="192"/>
    <cellStyle name="_PnL Predictor_Composite Page" xfId="193"/>
    <cellStyle name="_PnL Predictor_Config" xfId="194"/>
    <cellStyle name="_PnL_Composite Page" xfId="195"/>
    <cellStyle name="_PnL_Config" xfId="196"/>
    <cellStyle name="_Positions" xfId="197"/>
    <cellStyle name="_Repo Blotter" xfId="198"/>
    <cellStyle name="_Repo Blotter_ADN" xfId="199"/>
    <cellStyle name="_Repo Blotter_ImportBonds" xfId="200"/>
    <cellStyle name="_Repo Blotter_Sheet1" xfId="201"/>
    <cellStyle name="_Repo Blotter_Today" xfId="202"/>
    <cellStyle name="_Repo Blotter_Yesterday" xfId="203"/>
    <cellStyle name="_Setup" xfId="204"/>
    <cellStyle name="_Setup_ADN" xfId="205"/>
    <cellStyle name="_Setup_ImportBonds" xfId="206"/>
    <cellStyle name="_Setup_Sheet1" xfId="207"/>
    <cellStyle name="_Setup_Today" xfId="208"/>
    <cellStyle name="_Setup_Yesterday" xfId="209"/>
    <cellStyle name="_Sheet1" xfId="210"/>
    <cellStyle name="_Strip_ZCurve" xfId="211"/>
    <cellStyle name="_Strip_ZCurve 2" xfId="212"/>
    <cellStyle name="_Strip_ZCurve_121Fut_View" xfId="213"/>
    <cellStyle name="_Strip_ZCurve_121Fut_View 2" xfId="214"/>
    <cellStyle name="_Strip_ZCurve_Apollo" xfId="215"/>
    <cellStyle name="_Strip_ZCurve_AssetSwap" xfId="216"/>
    <cellStyle name="_Strip_ZCurve_Closes" xfId="217"/>
    <cellStyle name="_Strip_ZCurve_Composite Page" xfId="218"/>
    <cellStyle name="_Strip_ZCurve_Config" xfId="219"/>
    <cellStyle name="_Strip_ZCurve_Config_Composite Page" xfId="220"/>
    <cellStyle name="_Strip_ZCurve_Convexity" xfId="221"/>
    <cellStyle name="_Strip_ZCurve_Core" xfId="222"/>
    <cellStyle name="_Strip_ZCurve_Core 2" xfId="223"/>
    <cellStyle name="_Strip_ZCurve_Core_Composite Page" xfId="224"/>
    <cellStyle name="_Strip_ZCurve_Core_Config" xfId="225"/>
    <cellStyle name="_Strip_ZCurve_cp_Closes" xfId="226"/>
    <cellStyle name="_Strip_ZCurve_DISPLAY" xfId="227"/>
    <cellStyle name="_Strip_ZCurve_EOD_Closes" xfId="228"/>
    <cellStyle name="_Strip_ZCurve_EOD_Closes_1" xfId="229"/>
    <cellStyle name="_Strip_ZCurve_EOD_Curve" xfId="230"/>
    <cellStyle name="_Strip_ZCurve_EOD_Curve 2" xfId="231"/>
    <cellStyle name="_Strip_ZCurve_EOD_Curve 3" xfId="232"/>
    <cellStyle name="_Strip_ZCurve_EOD_Curve_Composite Page" xfId="233"/>
    <cellStyle name="_Strip_ZCurve_EOD_Curve_Core" xfId="234"/>
    <cellStyle name="_Strip_ZCurve_EOD_Curve_Core 2" xfId="235"/>
    <cellStyle name="_Strip_ZCurve_EOD_Curve_Futures" xfId="236"/>
    <cellStyle name="_Strip_ZCurve_EOD_Curve_Swaps" xfId="237"/>
    <cellStyle name="_Strip_ZCurve_Futures" xfId="238"/>
    <cellStyle name="_Strip_ZCurve_Futures 2" xfId="239"/>
    <cellStyle name="_Strip_ZCurve_Futures_Composite Page" xfId="240"/>
    <cellStyle name="_Strip_ZCurve_Futures_Config" xfId="241"/>
    <cellStyle name="_Strip_ZCurve_Gamma" xfId="242"/>
    <cellStyle name="_Strip_ZCurve_Gamma_1" xfId="243"/>
    <cellStyle name="_Strip_ZCurve_Gamma_Composite Page" xfId="244"/>
    <cellStyle name="_Strip_ZCurve_Gamma_Core" xfId="245"/>
    <cellStyle name="_Strip_ZCurve_Gamma_Futures" xfId="246"/>
    <cellStyle name="_Strip_ZCurve_Gamma_Futures_1" xfId="247"/>
    <cellStyle name="_Strip_ZCurve_Gamma_Swaps" xfId="248"/>
    <cellStyle name="_Strip_ZCurve_Gamma_Treasuries" xfId="249"/>
    <cellStyle name="_Strip_ZCurve_holidays" xfId="250"/>
    <cellStyle name="_Strip_ZCurve_Real_Time" xfId="251"/>
    <cellStyle name="_Strip_ZCurve_Real-Time" xfId="252"/>
    <cellStyle name="_Strip_ZCurve_Real-Time 2" xfId="253"/>
    <cellStyle name="_Strip_ZCurve_Real-Time_1" xfId="254"/>
    <cellStyle name="_Strip_ZCurve_Real-Time_Composite Page" xfId="255"/>
    <cellStyle name="_Strip_ZCurve_Real-Time_Core" xfId="256"/>
    <cellStyle name="_Strip_ZCurve_Real-Time_Futures" xfId="257"/>
    <cellStyle name="_Strip_ZCurve_Real-Time_Futures_1" xfId="258"/>
    <cellStyle name="_Strip_ZCurve_Real-Time_Swaps" xfId="259"/>
    <cellStyle name="_Strip_ZCurve_Real-Time_Treasuries" xfId="260"/>
    <cellStyle name="_Strip_ZCurve_Sheet1" xfId="261"/>
    <cellStyle name="_Strip_ZCurve_Swaps" xfId="262"/>
    <cellStyle name="_Strip_ZCurve_Swaps 2" xfId="263"/>
    <cellStyle name="_Strip_ZCurve_Swaps_Composite Page" xfId="264"/>
    <cellStyle name="_Strip_ZCurve_Swaps_Config" xfId="265"/>
    <cellStyle name="_Strip_ZCurve_T-Notes" xfId="266"/>
    <cellStyle name="_Strip_ZCurve_T-Notes 2" xfId="267"/>
    <cellStyle name="_Strip_ZCurve_T-Notes_Composite Page" xfId="268"/>
    <cellStyle name="_Strip_ZCurve_T-Notes_Config" xfId="269"/>
    <cellStyle name="_Strip_ZCurve_ToDo" xfId="270"/>
    <cellStyle name="_Strip_ZCurve_ToDo 2" xfId="271"/>
    <cellStyle name="_Strip_ZCurve_ToDoList" xfId="272"/>
    <cellStyle name="_Strip_ZCurve_ToDoList 2" xfId="273"/>
    <cellStyle name="_Strip_ZCurve_Treasuries" xfId="274"/>
    <cellStyle name="_Strip_ZCurve_Treasuries 2" xfId="275"/>
    <cellStyle name="_Strip_ZCurve_Treasuries_Composite Page" xfId="276"/>
    <cellStyle name="_Strip_ZCurve_Treasuries_Config" xfId="277"/>
    <cellStyle name="_Summary" xfId="278"/>
    <cellStyle name="_Summary 2" xfId="279"/>
    <cellStyle name="_Summary_Composite Page" xfId="280"/>
    <cellStyle name="_Summary_Config" xfId="281"/>
    <cellStyle name="_Today" xfId="282"/>
    <cellStyle name="_Trade Blotter" xfId="283"/>
    <cellStyle name="_Treasuries" xfId="284"/>
    <cellStyle name="_Treasuries 2" xfId="285"/>
    <cellStyle name="_Treasuries_Composite Page" xfId="286"/>
    <cellStyle name="_Treasuries_Config" xfId="287"/>
    <cellStyle name="_Turn" xfId="288"/>
    <cellStyle name="_Turn 2" xfId="289"/>
    <cellStyle name="_Turn_121Fut_View" xfId="290"/>
    <cellStyle name="_Turn_121Fut_View 2" xfId="291"/>
    <cellStyle name="_Turn_Apollo" xfId="292"/>
    <cellStyle name="_Turn_apollo_curves" xfId="293"/>
    <cellStyle name="_Turn_Apollo_Spread" xfId="294"/>
    <cellStyle name="_Turn_AssetSwap" xfId="295"/>
    <cellStyle name="_Turn_Composite Page" xfId="296"/>
    <cellStyle name="_Turn_Config" xfId="297"/>
    <cellStyle name="_Turn_Config_Composite Page" xfId="298"/>
    <cellStyle name="_Turn_Convexity" xfId="299"/>
    <cellStyle name="_Turn_Core" xfId="300"/>
    <cellStyle name="_Turn_Core 2" xfId="301"/>
    <cellStyle name="_Turn_Core_Composite Page" xfId="302"/>
    <cellStyle name="_Turn_Core_Config" xfId="303"/>
    <cellStyle name="_Turn_cp_Closes" xfId="304"/>
    <cellStyle name="_Turn_DISPLAY" xfId="305"/>
    <cellStyle name="_Turn_EOD_Closes" xfId="306"/>
    <cellStyle name="_Turn_EOD_Curve" xfId="307"/>
    <cellStyle name="_Turn_EOD_Curve 2" xfId="308"/>
    <cellStyle name="_Turn_EOD_Curve 3" xfId="309"/>
    <cellStyle name="_Turn_EOD_Curve_Composite Page" xfId="310"/>
    <cellStyle name="_Turn_EOD_Curve_Core" xfId="311"/>
    <cellStyle name="_Turn_EOD_Curve_Core 2" xfId="312"/>
    <cellStyle name="_Turn_EOD_Curve_Futures" xfId="313"/>
    <cellStyle name="_Turn_EOD_Curve_Swaps" xfId="314"/>
    <cellStyle name="_Turn_Futures" xfId="315"/>
    <cellStyle name="_Turn_Futures 2" xfId="316"/>
    <cellStyle name="_Turn_Futures_Composite Page" xfId="317"/>
    <cellStyle name="_Turn_Futures_Config" xfId="318"/>
    <cellStyle name="_Turn_Gamma" xfId="319"/>
    <cellStyle name="_Turn_Gamma_1" xfId="320"/>
    <cellStyle name="_Turn_Gamma_Composite Page" xfId="321"/>
    <cellStyle name="_Turn_Gamma_Core" xfId="322"/>
    <cellStyle name="_Turn_Gamma_Futures" xfId="323"/>
    <cellStyle name="_Turn_Gamma_Futures_1" xfId="324"/>
    <cellStyle name="_Turn_Gamma_Swaps" xfId="325"/>
    <cellStyle name="_Turn_Gamma_Treasuries" xfId="326"/>
    <cellStyle name="_Turn_holidays" xfId="327"/>
    <cellStyle name="_Turn_Real_Time" xfId="328"/>
    <cellStyle name="_Turn_Real-Time" xfId="329"/>
    <cellStyle name="_Turn_Real-Time 2" xfId="330"/>
    <cellStyle name="_Turn_Real-Time_1" xfId="331"/>
    <cellStyle name="_Turn_Real-Time_Composite Page" xfId="332"/>
    <cellStyle name="_Turn_Real-Time_Core" xfId="333"/>
    <cellStyle name="_Turn_Real-Time_Futures" xfId="334"/>
    <cellStyle name="_Turn_Real-Time_Futures_1" xfId="335"/>
    <cellStyle name="_Turn_Real-Time_Swaps" xfId="336"/>
    <cellStyle name="_Turn_Real-Time_Treasuries" xfId="337"/>
    <cellStyle name="_Turn_Swaps" xfId="338"/>
    <cellStyle name="_Turn_Swaps 2" xfId="339"/>
    <cellStyle name="_Turn_Swaps_Composite Page" xfId="340"/>
    <cellStyle name="_Turn_Swaps_Config" xfId="341"/>
    <cellStyle name="_Turn_T-Notes" xfId="342"/>
    <cellStyle name="_Turn_T-Notes 2" xfId="343"/>
    <cellStyle name="_Turn_T-Notes_Composite Page" xfId="344"/>
    <cellStyle name="_Turn_T-Notes_Config" xfId="345"/>
    <cellStyle name="_Turn_ToDo" xfId="346"/>
    <cellStyle name="_Turn_ToDo 2" xfId="347"/>
    <cellStyle name="_Turn_ToDoList" xfId="348"/>
    <cellStyle name="_Turn_ToDoList 2" xfId="349"/>
    <cellStyle name="_Turn_Treasuries" xfId="350"/>
    <cellStyle name="_Turn_Treasuries 2" xfId="351"/>
    <cellStyle name="_Turn_Treasuries_Composite Page" xfId="352"/>
    <cellStyle name="_Turn_Treasuries_Config" xfId="353"/>
    <cellStyle name="_ValuationViewer" xfId="354"/>
    <cellStyle name="_ValuationViewer_ValuationViewer" xfId="355"/>
    <cellStyle name="_Yesterday" xfId="356"/>
    <cellStyle name="=C:\WINNT35\SYSTEM32\COMMAND.COM" xfId="357"/>
    <cellStyle name="0.0000%" xfId="358"/>
    <cellStyle name="20% - Accent1 2" xfId="359"/>
    <cellStyle name="20% - Accent1 2 2" xfId="360"/>
    <cellStyle name="20% - Accent1 3" xfId="361"/>
    <cellStyle name="20% - Accent1 4" xfId="362"/>
    <cellStyle name="20% - Accent1 5" xfId="363"/>
    <cellStyle name="20% - Accent1 6" xfId="364"/>
    <cellStyle name="20% - Accent2 2" xfId="365"/>
    <cellStyle name="20% - Accent2 2 2" xfId="366"/>
    <cellStyle name="20% - Accent2 3" xfId="367"/>
    <cellStyle name="20% - Accent2 4" xfId="368"/>
    <cellStyle name="20% - Accent2 5" xfId="369"/>
    <cellStyle name="20% - Accent2 6" xfId="370"/>
    <cellStyle name="20% - Accent3 2" xfId="371"/>
    <cellStyle name="20% - Accent3 2 2" xfId="372"/>
    <cellStyle name="20% - Accent3 3" xfId="373"/>
    <cellStyle name="20% - Accent3 4" xfId="374"/>
    <cellStyle name="20% - Accent3 5" xfId="375"/>
    <cellStyle name="20% - Accent3 6" xfId="376"/>
    <cellStyle name="20% - Accent4 2" xfId="377"/>
    <cellStyle name="20% - Accent4 2 2" xfId="378"/>
    <cellStyle name="20% - Accent4 3" xfId="379"/>
    <cellStyle name="20% - Accent4 4" xfId="380"/>
    <cellStyle name="20% - Accent4 5" xfId="381"/>
    <cellStyle name="20% - Accent4 6" xfId="382"/>
    <cellStyle name="20% - Accent5 2" xfId="383"/>
    <cellStyle name="20% - Accent5 2 2" xfId="384"/>
    <cellStyle name="20% - Accent5 3" xfId="385"/>
    <cellStyle name="20% - Accent5 4" xfId="386"/>
    <cellStyle name="20% - Accent6 2" xfId="387"/>
    <cellStyle name="20% - Accent6 2 2" xfId="388"/>
    <cellStyle name="20% - Accent6 3" xfId="389"/>
    <cellStyle name="20% - Accent6 4" xfId="390"/>
    <cellStyle name="40% - Accent1 2" xfId="391"/>
    <cellStyle name="40% - Accent1 2 2" xfId="392"/>
    <cellStyle name="40% - Accent1 3" xfId="393"/>
    <cellStyle name="40% - Accent1 4" xfId="394"/>
    <cellStyle name="40% - Accent1 5" xfId="395"/>
    <cellStyle name="40% - Accent1 6" xfId="396"/>
    <cellStyle name="40% - Accent2 2" xfId="397"/>
    <cellStyle name="40% - Accent2 2 2" xfId="398"/>
    <cellStyle name="40% - Accent2 3" xfId="399"/>
    <cellStyle name="40% - Accent2 4" xfId="400"/>
    <cellStyle name="40% - Accent3 2" xfId="401"/>
    <cellStyle name="40% - Accent3 2 2" xfId="402"/>
    <cellStyle name="40% - Accent3 3" xfId="403"/>
    <cellStyle name="40% - Accent3 4" xfId="404"/>
    <cellStyle name="40% - Accent3 5" xfId="405"/>
    <cellStyle name="40% - Accent3 6" xfId="406"/>
    <cellStyle name="40% - Accent4 2" xfId="407"/>
    <cellStyle name="40% - Accent4 2 2" xfId="408"/>
    <cellStyle name="40% - Accent4 3" xfId="409"/>
    <cellStyle name="40% - Accent4 4" xfId="410"/>
    <cellStyle name="40% - Accent4 5" xfId="411"/>
    <cellStyle name="40% - Accent4 6" xfId="412"/>
    <cellStyle name="40% - Accent5 2" xfId="413"/>
    <cellStyle name="40% - Accent5 2 2" xfId="414"/>
    <cellStyle name="40% - Accent5 3" xfId="415"/>
    <cellStyle name="40% - Accent5 4" xfId="416"/>
    <cellStyle name="40% - Accent6 2" xfId="417"/>
    <cellStyle name="40% - Accent6 2 2" xfId="418"/>
    <cellStyle name="40% - Accent6 3" xfId="419"/>
    <cellStyle name="40% - Accent6 4" xfId="420"/>
    <cellStyle name="40% - Accent6 5" xfId="421"/>
    <cellStyle name="40% - Accent6 6" xfId="422"/>
    <cellStyle name="60% - Accent1 2" xfId="423"/>
    <cellStyle name="60% - Accent1 2 2" xfId="424"/>
    <cellStyle name="60% - Accent1 3" xfId="425"/>
    <cellStyle name="60% - Accent1 4" xfId="426"/>
    <cellStyle name="60% - Accent1 5" xfId="427"/>
    <cellStyle name="60% - Accent1 6" xfId="428"/>
    <cellStyle name="60% - Accent2 2" xfId="429"/>
    <cellStyle name="60% - Accent2 2 2" xfId="430"/>
    <cellStyle name="60% - Accent2 3" xfId="431"/>
    <cellStyle name="60% - Accent2 4" xfId="432"/>
    <cellStyle name="60% - Accent3 2" xfId="433"/>
    <cellStyle name="60% - Accent3 2 2" xfId="434"/>
    <cellStyle name="60% - Accent3 3" xfId="435"/>
    <cellStyle name="60% - Accent3 4" xfId="436"/>
    <cellStyle name="60% - Accent3 5" xfId="437"/>
    <cellStyle name="60% - Accent3 6" xfId="438"/>
    <cellStyle name="60% - Accent4 2" xfId="439"/>
    <cellStyle name="60% - Accent4 2 2" xfId="440"/>
    <cellStyle name="60% - Accent4 3" xfId="441"/>
    <cellStyle name="60% - Accent4 4" xfId="442"/>
    <cellStyle name="60% - Accent4 5" xfId="443"/>
    <cellStyle name="60% - Accent4 6" xfId="444"/>
    <cellStyle name="60% - Accent5 2" xfId="445"/>
    <cellStyle name="60% - Accent5 2 2" xfId="446"/>
    <cellStyle name="60% - Accent5 3" xfId="447"/>
    <cellStyle name="60% - Accent5 4" xfId="448"/>
    <cellStyle name="60% - Accent6 2" xfId="449"/>
    <cellStyle name="60% - Accent6 2 2" xfId="450"/>
    <cellStyle name="60% - Accent6 3" xfId="451"/>
    <cellStyle name="60% - Accent6 4" xfId="452"/>
    <cellStyle name="60% - Accent6 5" xfId="453"/>
    <cellStyle name="60% - Accent6 6" xfId="454"/>
    <cellStyle name="Accent1 2" xfId="455"/>
    <cellStyle name="Accent1 2 2" xfId="456"/>
    <cellStyle name="Accent1 3" xfId="457"/>
    <cellStyle name="Accent1 4" xfId="458"/>
    <cellStyle name="Accent1 5" xfId="459"/>
    <cellStyle name="Accent1 6" xfId="460"/>
    <cellStyle name="Accent2 2" xfId="461"/>
    <cellStyle name="Accent2 2 2" xfId="462"/>
    <cellStyle name="Accent2 3" xfId="463"/>
    <cellStyle name="Accent2 4" xfId="464"/>
    <cellStyle name="Accent3 2" xfId="465"/>
    <cellStyle name="Accent3 2 2" xfId="466"/>
    <cellStyle name="Accent3 3" xfId="467"/>
    <cellStyle name="Accent3 4" xfId="468"/>
    <cellStyle name="Accent4 2" xfId="469"/>
    <cellStyle name="Accent4 2 2" xfId="470"/>
    <cellStyle name="Accent4 3" xfId="471"/>
    <cellStyle name="Accent4 4" xfId="472"/>
    <cellStyle name="Accent4 5" xfId="473"/>
    <cellStyle name="Accent4 6" xfId="474"/>
    <cellStyle name="Accent5 2" xfId="475"/>
    <cellStyle name="Accent5 2 2" xfId="476"/>
    <cellStyle name="Accent5 3" xfId="477"/>
    <cellStyle name="Accent5 4" xfId="478"/>
    <cellStyle name="Accent6 2" xfId="479"/>
    <cellStyle name="Accent6 2 2" xfId="480"/>
    <cellStyle name="Accent6 3" xfId="481"/>
    <cellStyle name="Accent6 4" xfId="482"/>
    <cellStyle name="AppSvrCode" xfId="483"/>
    <cellStyle name="Array" xfId="484"/>
    <cellStyle name="Background" xfId="485"/>
    <cellStyle name="BackGround 2" xfId="486"/>
    <cellStyle name="Background 3" xfId="487"/>
    <cellStyle name="Background 4" xfId="488"/>
    <cellStyle name="Background 5" xfId="489"/>
    <cellStyle name="Background 6" xfId="490"/>
    <cellStyle name="Background 7" xfId="491"/>
    <cellStyle name="Background_apollo_curves" xfId="492"/>
    <cellStyle name="Bad 2" xfId="493"/>
    <cellStyle name="Bad 2 2" xfId="494"/>
    <cellStyle name="Bad 3" xfId="495"/>
    <cellStyle name="Bad 4" xfId="496"/>
    <cellStyle name="Bad 5" xfId="497"/>
    <cellStyle name="Bad 6" xfId="498"/>
    <cellStyle name="blp_column_header" xfId="499"/>
    <cellStyle name="Border" xfId="500"/>
    <cellStyle name="bullet" xfId="501"/>
    <cellStyle name="calc" xfId="502"/>
    <cellStyle name="Calculation 2" xfId="503"/>
    <cellStyle name="Calculation 2 2" xfId="504"/>
    <cellStyle name="Calculation 2 2 2" xfId="505"/>
    <cellStyle name="Calculation 2 2 2 2" xfId="506"/>
    <cellStyle name="Calculation 2 2 2 2 2" xfId="507"/>
    <cellStyle name="Calculation 2 2 2 2 2 2" xfId="508"/>
    <cellStyle name="Calculation 2 2 2 2 2 2 2" xfId="509"/>
    <cellStyle name="Calculation 2 2 2 2 2 2 2 2" xfId="510"/>
    <cellStyle name="Calculation 2 2 2 2 2 2 2 2 2" xfId="511"/>
    <cellStyle name="Calculation 2 2 2 2 2 2 2 3" xfId="512"/>
    <cellStyle name="Calculation 2 2 2 2 2 2 3" xfId="513"/>
    <cellStyle name="Calculation 2 2 2 2 2 2 3 2" xfId="514"/>
    <cellStyle name="Calculation 2 2 2 2 2 2 4" xfId="515"/>
    <cellStyle name="Calculation 2 2 2 2 2 3" xfId="516"/>
    <cellStyle name="Calculation 2 2 2 2 2 3 2" xfId="517"/>
    <cellStyle name="Calculation 2 2 2 2 2 3 2 2" xfId="518"/>
    <cellStyle name="Calculation 2 2 2 2 2 3 3" xfId="519"/>
    <cellStyle name="Calculation 2 2 2 2 2 3 4" xfId="520"/>
    <cellStyle name="Calculation 2 2 2 2 2 4" xfId="521"/>
    <cellStyle name="Calculation 2 2 2 2 2 4 2" xfId="522"/>
    <cellStyle name="Calculation 2 2 2 2 2 4 2 2" xfId="523"/>
    <cellStyle name="Calculation 2 2 2 2 2 4 3" xfId="524"/>
    <cellStyle name="Calculation 2 2 2 2 2 5" xfId="525"/>
    <cellStyle name="Calculation 2 2 2 2 2 5 2" xfId="526"/>
    <cellStyle name="Calculation 2 2 2 2 2 6" xfId="527"/>
    <cellStyle name="Calculation 2 2 2 2 3" xfId="528"/>
    <cellStyle name="Calculation 2 2 2 2 3 2" xfId="529"/>
    <cellStyle name="Calculation 2 2 2 2 3 2 2" xfId="530"/>
    <cellStyle name="Calculation 2 2 2 2 3 2 2 2" xfId="531"/>
    <cellStyle name="Calculation 2 2 2 2 3 2 2 2 2" xfId="532"/>
    <cellStyle name="Calculation 2 2 2 2 3 2 2 3" xfId="533"/>
    <cellStyle name="Calculation 2 2 2 2 3 2 3" xfId="534"/>
    <cellStyle name="Calculation 2 2 2 2 3 2 3 2" xfId="535"/>
    <cellStyle name="Calculation 2 2 2 2 3 2 4" xfId="536"/>
    <cellStyle name="Calculation 2 2 2 2 3 3" xfId="537"/>
    <cellStyle name="Calculation 2 2 2 2 3 3 2" xfId="538"/>
    <cellStyle name="Calculation 2 2 2 2 3 3 2 2" xfId="539"/>
    <cellStyle name="Calculation 2 2 2 2 3 3 3" xfId="540"/>
    <cellStyle name="Calculation 2 2 2 2 3 3 4" xfId="541"/>
    <cellStyle name="Calculation 2 2 2 2 3 4" xfId="542"/>
    <cellStyle name="Calculation 2 2 2 2 3 4 2" xfId="543"/>
    <cellStyle name="Calculation 2 2 2 2 3 4 2 2" xfId="544"/>
    <cellStyle name="Calculation 2 2 2 2 3 4 3" xfId="545"/>
    <cellStyle name="Calculation 2 2 2 2 3 5" xfId="546"/>
    <cellStyle name="Calculation 2 2 2 2 3 5 2" xfId="547"/>
    <cellStyle name="Calculation 2 2 2 2 3 6" xfId="548"/>
    <cellStyle name="Calculation 2 2 2 2 4" xfId="549"/>
    <cellStyle name="Calculation 2 2 2 2 4 2" xfId="550"/>
    <cellStyle name="Calculation 2 2 2 2 4 2 2" xfId="551"/>
    <cellStyle name="Calculation 2 2 2 2 4 2 2 2" xfId="552"/>
    <cellStyle name="Calculation 2 2 2 2 4 2 2 2 2" xfId="553"/>
    <cellStyle name="Calculation 2 2 2 2 4 2 2 3" xfId="554"/>
    <cellStyle name="Calculation 2 2 2 2 4 2 3" xfId="555"/>
    <cellStyle name="Calculation 2 2 2 2 4 2 3 2" xfId="556"/>
    <cellStyle name="Calculation 2 2 2 2 4 2 4" xfId="557"/>
    <cellStyle name="Calculation 2 2 2 2 4 3" xfId="558"/>
    <cellStyle name="Calculation 2 2 2 2 4 3 2" xfId="559"/>
    <cellStyle name="Calculation 2 2 2 2 4 3 2 2" xfId="560"/>
    <cellStyle name="Calculation 2 2 2 2 4 3 3" xfId="561"/>
    <cellStyle name="Calculation 2 2 2 2 4 3 4" xfId="562"/>
    <cellStyle name="Calculation 2 2 2 2 4 4" xfId="563"/>
    <cellStyle name="Calculation 2 2 2 2 4 4 2" xfId="564"/>
    <cellStyle name="Calculation 2 2 2 2 4 4 2 2" xfId="565"/>
    <cellStyle name="Calculation 2 2 2 2 4 4 3" xfId="566"/>
    <cellStyle name="Calculation 2 2 2 2 4 5" xfId="567"/>
    <cellStyle name="Calculation 2 2 2 2 4 5 2" xfId="568"/>
    <cellStyle name="Calculation 2 2 2 2 4 6" xfId="569"/>
    <cellStyle name="Calculation 2 2 2 2 5" xfId="570"/>
    <cellStyle name="Calculation 2 2 2 2 5 2" xfId="571"/>
    <cellStyle name="Calculation 2 2 2 3" xfId="572"/>
    <cellStyle name="Calculation 2 2 2 3 2" xfId="573"/>
    <cellStyle name="Calculation 2 2 2 3 2 2" xfId="574"/>
    <cellStyle name="Calculation 2 2 2 3 2 2 2" xfId="575"/>
    <cellStyle name="Calculation 2 2 2 3 2 2 2 2" xfId="576"/>
    <cellStyle name="Calculation 2 2 2 3 2 2 3" xfId="577"/>
    <cellStyle name="Calculation 2 2 2 3 2 3" xfId="578"/>
    <cellStyle name="Calculation 2 2 2 3 2 3 2" xfId="579"/>
    <cellStyle name="Calculation 2 2 2 3 2 4" xfId="580"/>
    <cellStyle name="Calculation 2 2 2 3 3" xfId="581"/>
    <cellStyle name="Calculation 2 2 2 3 3 2" xfId="582"/>
    <cellStyle name="Calculation 2 2 2 3 3 2 2" xfId="583"/>
    <cellStyle name="Calculation 2 2 2 3 3 3" xfId="584"/>
    <cellStyle name="Calculation 2 2 2 3 3 4" xfId="585"/>
    <cellStyle name="Calculation 2 2 2 3 4" xfId="586"/>
    <cellStyle name="Calculation 2 2 2 3 4 2" xfId="587"/>
    <cellStyle name="Calculation 2 2 2 3 4 2 2" xfId="588"/>
    <cellStyle name="Calculation 2 2 2 3 4 3" xfId="589"/>
    <cellStyle name="Calculation 2 2 2 3 5" xfId="590"/>
    <cellStyle name="Calculation 2 2 2 3 5 2" xfId="591"/>
    <cellStyle name="Calculation 2 2 2 3 6" xfId="592"/>
    <cellStyle name="Calculation 2 2 2 4" xfId="593"/>
    <cellStyle name="Calculation 2 2 2 4 2" xfId="594"/>
    <cellStyle name="Calculation 2 2 2 4 2 2" xfId="595"/>
    <cellStyle name="Calculation 2 2 2 4 2 2 2" xfId="596"/>
    <cellStyle name="Calculation 2 2 2 4 2 2 2 2" xfId="597"/>
    <cellStyle name="Calculation 2 2 2 4 2 2 3" xfId="598"/>
    <cellStyle name="Calculation 2 2 2 4 2 3" xfId="599"/>
    <cellStyle name="Calculation 2 2 2 4 2 3 2" xfId="600"/>
    <cellStyle name="Calculation 2 2 2 4 2 4" xfId="601"/>
    <cellStyle name="Calculation 2 2 2 4 3" xfId="602"/>
    <cellStyle name="Calculation 2 2 2 4 3 2" xfId="603"/>
    <cellStyle name="Calculation 2 2 2 4 3 2 2" xfId="604"/>
    <cellStyle name="Calculation 2 2 2 4 3 3" xfId="605"/>
    <cellStyle name="Calculation 2 2 2 4 3 4" xfId="606"/>
    <cellStyle name="Calculation 2 2 2 4 4" xfId="607"/>
    <cellStyle name="Calculation 2 2 2 4 4 2" xfId="608"/>
    <cellStyle name="Calculation 2 2 2 4 4 2 2" xfId="609"/>
    <cellStyle name="Calculation 2 2 2 4 4 3" xfId="610"/>
    <cellStyle name="Calculation 2 2 2 4 5" xfId="611"/>
    <cellStyle name="Calculation 2 2 2 4 5 2" xfId="612"/>
    <cellStyle name="Calculation 2 2 2 4 6" xfId="613"/>
    <cellStyle name="Calculation 2 2 2 5" xfId="614"/>
    <cellStyle name="Calculation 2 2 2 5 2" xfId="615"/>
    <cellStyle name="Calculation 2 2 2 5 2 2" xfId="616"/>
    <cellStyle name="Calculation 2 2 2 5 2 2 2" xfId="617"/>
    <cellStyle name="Calculation 2 2 2 5 2 2 2 2" xfId="618"/>
    <cellStyle name="Calculation 2 2 2 5 2 2 3" xfId="619"/>
    <cellStyle name="Calculation 2 2 2 5 2 3" xfId="620"/>
    <cellStyle name="Calculation 2 2 2 5 2 3 2" xfId="621"/>
    <cellStyle name="Calculation 2 2 2 5 2 4" xfId="622"/>
    <cellStyle name="Calculation 2 2 2 5 3" xfId="623"/>
    <cellStyle name="Calculation 2 2 2 5 3 2" xfId="624"/>
    <cellStyle name="Calculation 2 2 2 5 3 2 2" xfId="625"/>
    <cellStyle name="Calculation 2 2 2 5 3 3" xfId="626"/>
    <cellStyle name="Calculation 2 2 2 5 3 4" xfId="627"/>
    <cellStyle name="Calculation 2 2 2 5 4" xfId="628"/>
    <cellStyle name="Calculation 2 2 2 5 4 2" xfId="629"/>
    <cellStyle name="Calculation 2 2 2 5 4 2 2" xfId="630"/>
    <cellStyle name="Calculation 2 2 2 5 4 3" xfId="631"/>
    <cellStyle name="Calculation 2 2 2 5 5" xfId="632"/>
    <cellStyle name="Calculation 2 2 2 5 5 2" xfId="633"/>
    <cellStyle name="Calculation 2 2 2 5 6" xfId="634"/>
    <cellStyle name="Calculation 2 2 3" xfId="635"/>
    <cellStyle name="Calculation 2 2 3 2" xfId="636"/>
    <cellStyle name="Calculation 2 2 3 2 2" xfId="637"/>
    <cellStyle name="Calculation 2 2 3 2 2 2" xfId="638"/>
    <cellStyle name="Calculation 2 2 3 2 2 2 2" xfId="639"/>
    <cellStyle name="Calculation 2 2 3 2 2 2 2 2" xfId="640"/>
    <cellStyle name="Calculation 2 2 3 2 2 2 3" xfId="641"/>
    <cellStyle name="Calculation 2 2 3 2 2 3" xfId="642"/>
    <cellStyle name="Calculation 2 2 3 2 2 3 2" xfId="643"/>
    <cellStyle name="Calculation 2 2 3 2 2 4" xfId="644"/>
    <cellStyle name="Calculation 2 2 3 2 3" xfId="645"/>
    <cellStyle name="Calculation 2 2 3 2 3 2" xfId="646"/>
    <cellStyle name="Calculation 2 2 3 2 3 2 2" xfId="647"/>
    <cellStyle name="Calculation 2 2 3 2 3 3" xfId="648"/>
    <cellStyle name="Calculation 2 2 3 2 3 4" xfId="649"/>
    <cellStyle name="Calculation 2 2 3 2 4" xfId="650"/>
    <cellStyle name="Calculation 2 2 3 2 4 2" xfId="651"/>
    <cellStyle name="Calculation 2 2 3 2 4 2 2" xfId="652"/>
    <cellStyle name="Calculation 2 2 3 2 4 3" xfId="653"/>
    <cellStyle name="Calculation 2 2 3 2 5" xfId="654"/>
    <cellStyle name="Calculation 2 2 3 2 5 2" xfId="655"/>
    <cellStyle name="Calculation 2 2 3 2 6" xfId="656"/>
    <cellStyle name="Calculation 2 2 3 3" xfId="657"/>
    <cellStyle name="Calculation 2 2 3 3 2" xfId="658"/>
    <cellStyle name="Calculation 2 2 3 3 2 2" xfId="659"/>
    <cellStyle name="Calculation 2 2 3 3 2 2 2" xfId="660"/>
    <cellStyle name="Calculation 2 2 3 3 2 2 2 2" xfId="661"/>
    <cellStyle name="Calculation 2 2 3 3 2 2 3" xfId="662"/>
    <cellStyle name="Calculation 2 2 3 3 2 3" xfId="663"/>
    <cellStyle name="Calculation 2 2 3 3 2 3 2" xfId="664"/>
    <cellStyle name="Calculation 2 2 3 3 2 4" xfId="665"/>
    <cellStyle name="Calculation 2 2 3 3 3" xfId="666"/>
    <cellStyle name="Calculation 2 2 3 3 3 2" xfId="667"/>
    <cellStyle name="Calculation 2 2 3 3 3 2 2" xfId="668"/>
    <cellStyle name="Calculation 2 2 3 3 3 3" xfId="669"/>
    <cellStyle name="Calculation 2 2 3 3 3 4" xfId="670"/>
    <cellStyle name="Calculation 2 2 3 3 4" xfId="671"/>
    <cellStyle name="Calculation 2 2 3 3 4 2" xfId="672"/>
    <cellStyle name="Calculation 2 2 3 3 4 2 2" xfId="673"/>
    <cellStyle name="Calculation 2 2 3 3 4 3" xfId="674"/>
    <cellStyle name="Calculation 2 2 3 3 5" xfId="675"/>
    <cellStyle name="Calculation 2 2 3 3 5 2" xfId="676"/>
    <cellStyle name="Calculation 2 2 3 3 6" xfId="677"/>
    <cellStyle name="Calculation 2 2 3 4" xfId="678"/>
    <cellStyle name="Calculation 2 2 3 4 2" xfId="679"/>
    <cellStyle name="Calculation 2 2 3 4 2 2" xfId="680"/>
    <cellStyle name="Calculation 2 2 3 4 2 2 2" xfId="681"/>
    <cellStyle name="Calculation 2 2 3 4 2 2 2 2" xfId="682"/>
    <cellStyle name="Calculation 2 2 3 4 2 2 3" xfId="683"/>
    <cellStyle name="Calculation 2 2 3 4 2 3" xfId="684"/>
    <cellStyle name="Calculation 2 2 3 4 2 3 2" xfId="685"/>
    <cellStyle name="Calculation 2 2 3 4 2 4" xfId="686"/>
    <cellStyle name="Calculation 2 2 3 4 3" xfId="687"/>
    <cellStyle name="Calculation 2 2 3 4 3 2" xfId="688"/>
    <cellStyle name="Calculation 2 2 3 4 3 2 2" xfId="689"/>
    <cellStyle name="Calculation 2 2 3 4 3 3" xfId="690"/>
    <cellStyle name="Calculation 2 2 3 4 3 4" xfId="691"/>
    <cellStyle name="Calculation 2 2 3 4 4" xfId="692"/>
    <cellStyle name="Calculation 2 2 3 4 4 2" xfId="693"/>
    <cellStyle name="Calculation 2 2 3 4 4 2 2" xfId="694"/>
    <cellStyle name="Calculation 2 2 3 4 4 3" xfId="695"/>
    <cellStyle name="Calculation 2 2 3 4 5" xfId="696"/>
    <cellStyle name="Calculation 2 2 3 4 5 2" xfId="697"/>
    <cellStyle name="Calculation 2 2 3 4 6" xfId="698"/>
    <cellStyle name="Calculation 2 2 3 5" xfId="699"/>
    <cellStyle name="Calculation 2 2 3 5 2" xfId="700"/>
    <cellStyle name="Calculation 2 2 4" xfId="701"/>
    <cellStyle name="Calculation 2 2 4 2" xfId="702"/>
    <cellStyle name="Calculation 2 2 4 2 2" xfId="703"/>
    <cellStyle name="Calculation 2 2 4 2 2 2" xfId="704"/>
    <cellStyle name="Calculation 2 2 4 2 2 2 2" xfId="705"/>
    <cellStyle name="Calculation 2 2 4 2 2 2 2 2" xfId="706"/>
    <cellStyle name="Calculation 2 2 4 2 2 2 3" xfId="707"/>
    <cellStyle name="Calculation 2 2 4 2 2 3" xfId="708"/>
    <cellStyle name="Calculation 2 2 4 2 2 3 2" xfId="709"/>
    <cellStyle name="Calculation 2 2 4 2 2 4" xfId="710"/>
    <cellStyle name="Calculation 2 2 4 2 3" xfId="711"/>
    <cellStyle name="Calculation 2 2 4 2 3 2" xfId="712"/>
    <cellStyle name="Calculation 2 2 4 2 3 2 2" xfId="713"/>
    <cellStyle name="Calculation 2 2 4 2 3 3" xfId="714"/>
    <cellStyle name="Calculation 2 2 4 2 3 4" xfId="715"/>
    <cellStyle name="Calculation 2 2 4 2 4" xfId="716"/>
    <cellStyle name="Calculation 2 2 4 2 4 2" xfId="717"/>
    <cellStyle name="Calculation 2 2 4 2 4 2 2" xfId="718"/>
    <cellStyle name="Calculation 2 2 4 2 4 3" xfId="719"/>
    <cellStyle name="Calculation 2 2 4 2 5" xfId="720"/>
    <cellStyle name="Calculation 2 2 4 2 5 2" xfId="721"/>
    <cellStyle name="Calculation 2 2 4 2 6" xfId="722"/>
    <cellStyle name="Calculation 2 2 4 3" xfId="723"/>
    <cellStyle name="Calculation 2 2 4 3 2" xfId="724"/>
    <cellStyle name="Calculation 2 2 4 3 2 2" xfId="725"/>
    <cellStyle name="Calculation 2 2 4 3 2 2 2" xfId="726"/>
    <cellStyle name="Calculation 2 2 4 3 2 2 2 2" xfId="727"/>
    <cellStyle name="Calculation 2 2 4 3 2 2 3" xfId="728"/>
    <cellStyle name="Calculation 2 2 4 3 2 3" xfId="729"/>
    <cellStyle name="Calculation 2 2 4 3 2 3 2" xfId="730"/>
    <cellStyle name="Calculation 2 2 4 3 2 4" xfId="731"/>
    <cellStyle name="Calculation 2 2 4 3 3" xfId="732"/>
    <cellStyle name="Calculation 2 2 4 3 3 2" xfId="733"/>
    <cellStyle name="Calculation 2 2 4 3 3 2 2" xfId="734"/>
    <cellStyle name="Calculation 2 2 4 3 3 3" xfId="735"/>
    <cellStyle name="Calculation 2 2 4 3 3 4" xfId="736"/>
    <cellStyle name="Calculation 2 2 4 3 4" xfId="737"/>
    <cellStyle name="Calculation 2 2 4 3 4 2" xfId="738"/>
    <cellStyle name="Calculation 2 2 4 3 4 2 2" xfId="739"/>
    <cellStyle name="Calculation 2 2 4 3 4 3" xfId="740"/>
    <cellStyle name="Calculation 2 2 4 3 5" xfId="741"/>
    <cellStyle name="Calculation 2 2 4 3 5 2" xfId="742"/>
    <cellStyle name="Calculation 2 2 4 3 6" xfId="743"/>
    <cellStyle name="Calculation 2 2 4 4" xfId="744"/>
    <cellStyle name="Calculation 2 2 4 4 2" xfId="745"/>
    <cellStyle name="Calculation 2 2 4 4 2 2" xfId="746"/>
    <cellStyle name="Calculation 2 2 4 4 2 2 2" xfId="747"/>
    <cellStyle name="Calculation 2 2 4 4 2 3" xfId="748"/>
    <cellStyle name="Calculation 2 2 4 4 3" xfId="749"/>
    <cellStyle name="Calculation 2 2 4 4 3 2" xfId="750"/>
    <cellStyle name="Calculation 2 2 4 4 4" xfId="751"/>
    <cellStyle name="Calculation 2 2 4 5" xfId="752"/>
    <cellStyle name="Calculation 2 2 4 5 2" xfId="753"/>
    <cellStyle name="Calculation 2 2 4 5 2 2" xfId="754"/>
    <cellStyle name="Calculation 2 2 4 5 3" xfId="755"/>
    <cellStyle name="Calculation 2 2 4 5 4" xfId="756"/>
    <cellStyle name="Calculation 2 2 4 6" xfId="757"/>
    <cellStyle name="Calculation 2 2 4 6 2" xfId="758"/>
    <cellStyle name="Calculation 2 2 4 6 2 2" xfId="759"/>
    <cellStyle name="Calculation 2 2 4 6 3" xfId="760"/>
    <cellStyle name="Calculation 2 2 4 7" xfId="761"/>
    <cellStyle name="Calculation 2 2 4 7 2" xfId="762"/>
    <cellStyle name="Calculation 2 2 4 8" xfId="763"/>
    <cellStyle name="Calculation 2 2 5" xfId="764"/>
    <cellStyle name="Calculation 2 2 5 2" xfId="765"/>
    <cellStyle name="Calculation 2 2 5 2 2" xfId="766"/>
    <cellStyle name="Calculation 2 2 5 2 2 2" xfId="767"/>
    <cellStyle name="Calculation 2 2 5 2 2 2 2" xfId="768"/>
    <cellStyle name="Calculation 2 2 5 2 2 3" xfId="769"/>
    <cellStyle name="Calculation 2 2 5 2 3" xfId="770"/>
    <cellStyle name="Calculation 2 2 5 2 3 2" xfId="771"/>
    <cellStyle name="Calculation 2 2 5 2 4" xfId="772"/>
    <cellStyle name="Calculation 2 2 5 3" xfId="773"/>
    <cellStyle name="Calculation 2 2 5 3 2" xfId="774"/>
    <cellStyle name="Calculation 2 2 5 3 2 2" xfId="775"/>
    <cellStyle name="Calculation 2 2 5 3 3" xfId="776"/>
    <cellStyle name="Calculation 2 2 5 3 4" xfId="777"/>
    <cellStyle name="Calculation 2 2 5 4" xfId="778"/>
    <cellStyle name="Calculation 2 2 5 4 2" xfId="779"/>
    <cellStyle name="Calculation 2 2 5 4 2 2" xfId="780"/>
    <cellStyle name="Calculation 2 2 5 4 3" xfId="781"/>
    <cellStyle name="Calculation 2 2 5 5" xfId="782"/>
    <cellStyle name="Calculation 2 2 5 5 2" xfId="783"/>
    <cellStyle name="Calculation 2 2 5 6" xfId="784"/>
    <cellStyle name="Calculation 2 3" xfId="785"/>
    <cellStyle name="Calculation 2 3 2" xfId="786"/>
    <cellStyle name="Calculation 2 3 2 2" xfId="787"/>
    <cellStyle name="Calculation 2 3 2 2 2" xfId="788"/>
    <cellStyle name="Calculation 2 3 2 2 2 2" xfId="789"/>
    <cellStyle name="Calculation 2 3 2 2 2 2 2" xfId="790"/>
    <cellStyle name="Calculation 2 3 2 2 2 2 2 2" xfId="791"/>
    <cellStyle name="Calculation 2 3 2 2 2 2 3" xfId="792"/>
    <cellStyle name="Calculation 2 3 2 2 2 3" xfId="793"/>
    <cellStyle name="Calculation 2 3 2 2 2 3 2" xfId="794"/>
    <cellStyle name="Calculation 2 3 2 2 2 4" xfId="795"/>
    <cellStyle name="Calculation 2 3 2 2 3" xfId="796"/>
    <cellStyle name="Calculation 2 3 2 2 3 2" xfId="797"/>
    <cellStyle name="Calculation 2 3 2 2 3 2 2" xfId="798"/>
    <cellStyle name="Calculation 2 3 2 2 3 3" xfId="799"/>
    <cellStyle name="Calculation 2 3 2 2 3 4" xfId="800"/>
    <cellStyle name="Calculation 2 3 2 2 4" xfId="801"/>
    <cellStyle name="Calculation 2 3 2 2 4 2" xfId="802"/>
    <cellStyle name="Calculation 2 3 2 2 4 2 2" xfId="803"/>
    <cellStyle name="Calculation 2 3 2 2 4 3" xfId="804"/>
    <cellStyle name="Calculation 2 3 2 2 5" xfId="805"/>
    <cellStyle name="Calculation 2 3 2 2 5 2" xfId="806"/>
    <cellStyle name="Calculation 2 3 2 2 6" xfId="807"/>
    <cellStyle name="Calculation 2 3 2 3" xfId="808"/>
    <cellStyle name="Calculation 2 3 2 3 2" xfId="809"/>
    <cellStyle name="Calculation 2 3 2 3 2 2" xfId="810"/>
    <cellStyle name="Calculation 2 3 2 3 2 2 2" xfId="811"/>
    <cellStyle name="Calculation 2 3 2 3 2 2 2 2" xfId="812"/>
    <cellStyle name="Calculation 2 3 2 3 2 2 3" xfId="813"/>
    <cellStyle name="Calculation 2 3 2 3 2 3" xfId="814"/>
    <cellStyle name="Calculation 2 3 2 3 2 3 2" xfId="815"/>
    <cellStyle name="Calculation 2 3 2 3 2 4" xfId="816"/>
    <cellStyle name="Calculation 2 3 2 3 3" xfId="817"/>
    <cellStyle name="Calculation 2 3 2 3 3 2" xfId="818"/>
    <cellStyle name="Calculation 2 3 2 3 3 2 2" xfId="819"/>
    <cellStyle name="Calculation 2 3 2 3 3 3" xfId="820"/>
    <cellStyle name="Calculation 2 3 2 3 3 4" xfId="821"/>
    <cellStyle name="Calculation 2 3 2 3 4" xfId="822"/>
    <cellStyle name="Calculation 2 3 2 3 4 2" xfId="823"/>
    <cellStyle name="Calculation 2 3 2 3 4 2 2" xfId="824"/>
    <cellStyle name="Calculation 2 3 2 3 4 3" xfId="825"/>
    <cellStyle name="Calculation 2 3 2 3 5" xfId="826"/>
    <cellStyle name="Calculation 2 3 2 3 5 2" xfId="827"/>
    <cellStyle name="Calculation 2 3 2 3 6" xfId="828"/>
    <cellStyle name="Calculation 2 3 2 4" xfId="829"/>
    <cellStyle name="Calculation 2 3 2 4 2" xfId="830"/>
    <cellStyle name="Calculation 2 3 2 4 2 2" xfId="831"/>
    <cellStyle name="Calculation 2 3 2 4 2 2 2" xfId="832"/>
    <cellStyle name="Calculation 2 3 2 4 2 2 2 2" xfId="833"/>
    <cellStyle name="Calculation 2 3 2 4 2 2 3" xfId="834"/>
    <cellStyle name="Calculation 2 3 2 4 2 3" xfId="835"/>
    <cellStyle name="Calculation 2 3 2 4 2 3 2" xfId="836"/>
    <cellStyle name="Calculation 2 3 2 4 2 4" xfId="837"/>
    <cellStyle name="Calculation 2 3 2 4 3" xfId="838"/>
    <cellStyle name="Calculation 2 3 2 4 3 2" xfId="839"/>
    <cellStyle name="Calculation 2 3 2 4 3 2 2" xfId="840"/>
    <cellStyle name="Calculation 2 3 2 4 3 3" xfId="841"/>
    <cellStyle name="Calculation 2 3 2 4 3 4" xfId="842"/>
    <cellStyle name="Calculation 2 3 2 4 4" xfId="843"/>
    <cellStyle name="Calculation 2 3 2 4 4 2" xfId="844"/>
    <cellStyle name="Calculation 2 3 2 4 4 2 2" xfId="845"/>
    <cellStyle name="Calculation 2 3 2 4 4 3" xfId="846"/>
    <cellStyle name="Calculation 2 3 2 4 5" xfId="847"/>
    <cellStyle name="Calculation 2 3 2 4 5 2" xfId="848"/>
    <cellStyle name="Calculation 2 3 2 4 6" xfId="849"/>
    <cellStyle name="Calculation 2 3 2 5" xfId="850"/>
    <cellStyle name="Calculation 2 3 2 5 2" xfId="851"/>
    <cellStyle name="Calculation 2 3 3" xfId="852"/>
    <cellStyle name="Calculation 2 3 3 2" xfId="853"/>
    <cellStyle name="Calculation 2 3 3 2 2" xfId="854"/>
    <cellStyle name="Calculation 2 3 3 2 2 2" xfId="855"/>
    <cellStyle name="Calculation 2 3 3 2 2 2 2" xfId="856"/>
    <cellStyle name="Calculation 2 3 3 2 2 3" xfId="857"/>
    <cellStyle name="Calculation 2 3 3 2 3" xfId="858"/>
    <cellStyle name="Calculation 2 3 3 2 3 2" xfId="859"/>
    <cellStyle name="Calculation 2 3 3 2 4" xfId="860"/>
    <cellStyle name="Calculation 2 3 3 3" xfId="861"/>
    <cellStyle name="Calculation 2 3 3 3 2" xfId="862"/>
    <cellStyle name="Calculation 2 3 3 3 2 2" xfId="863"/>
    <cellStyle name="Calculation 2 3 3 3 3" xfId="864"/>
    <cellStyle name="Calculation 2 3 3 3 4" xfId="865"/>
    <cellStyle name="Calculation 2 3 3 4" xfId="866"/>
    <cellStyle name="Calculation 2 3 3 4 2" xfId="867"/>
    <cellStyle name="Calculation 2 3 3 4 2 2" xfId="868"/>
    <cellStyle name="Calculation 2 3 3 4 3" xfId="869"/>
    <cellStyle name="Calculation 2 3 3 5" xfId="870"/>
    <cellStyle name="Calculation 2 3 3 5 2" xfId="871"/>
    <cellStyle name="Calculation 2 3 3 6" xfId="872"/>
    <cellStyle name="Calculation 2 3 4" xfId="873"/>
    <cellStyle name="Calculation 2 3 4 2" xfId="874"/>
    <cellStyle name="Calculation 2 3 4 2 2" xfId="875"/>
    <cellStyle name="Calculation 2 3 4 2 2 2" xfId="876"/>
    <cellStyle name="Calculation 2 3 4 2 2 2 2" xfId="877"/>
    <cellStyle name="Calculation 2 3 4 2 2 3" xfId="878"/>
    <cellStyle name="Calculation 2 3 4 2 3" xfId="879"/>
    <cellStyle name="Calculation 2 3 4 2 3 2" xfId="880"/>
    <cellStyle name="Calculation 2 3 4 2 4" xfId="881"/>
    <cellStyle name="Calculation 2 3 4 3" xfId="882"/>
    <cellStyle name="Calculation 2 3 4 3 2" xfId="883"/>
    <cellStyle name="Calculation 2 3 4 3 2 2" xfId="884"/>
    <cellStyle name="Calculation 2 3 4 3 3" xfId="885"/>
    <cellStyle name="Calculation 2 3 4 3 4" xfId="886"/>
    <cellStyle name="Calculation 2 3 4 4" xfId="887"/>
    <cellStyle name="Calculation 2 3 4 4 2" xfId="888"/>
    <cellStyle name="Calculation 2 3 4 4 2 2" xfId="889"/>
    <cellStyle name="Calculation 2 3 4 4 3" xfId="890"/>
    <cellStyle name="Calculation 2 3 4 5" xfId="891"/>
    <cellStyle name="Calculation 2 3 4 5 2" xfId="892"/>
    <cellStyle name="Calculation 2 3 4 6" xfId="893"/>
    <cellStyle name="Calculation 2 3 5" xfId="894"/>
    <cellStyle name="Calculation 2 3 5 2" xfId="895"/>
    <cellStyle name="Calculation 2 3 5 2 2" xfId="896"/>
    <cellStyle name="Calculation 2 3 5 2 2 2" xfId="897"/>
    <cellStyle name="Calculation 2 3 5 2 2 2 2" xfId="898"/>
    <cellStyle name="Calculation 2 3 5 2 2 3" xfId="899"/>
    <cellStyle name="Calculation 2 3 5 2 3" xfId="900"/>
    <cellStyle name="Calculation 2 3 5 2 3 2" xfId="901"/>
    <cellStyle name="Calculation 2 3 5 2 4" xfId="902"/>
    <cellStyle name="Calculation 2 3 5 3" xfId="903"/>
    <cellStyle name="Calculation 2 3 5 3 2" xfId="904"/>
    <cellStyle name="Calculation 2 3 5 3 2 2" xfId="905"/>
    <cellStyle name="Calculation 2 3 5 3 3" xfId="906"/>
    <cellStyle name="Calculation 2 3 5 3 4" xfId="907"/>
    <cellStyle name="Calculation 2 3 5 4" xfId="908"/>
    <cellStyle name="Calculation 2 3 5 4 2" xfId="909"/>
    <cellStyle name="Calculation 2 3 5 4 2 2" xfId="910"/>
    <cellStyle name="Calculation 2 3 5 4 3" xfId="911"/>
    <cellStyle name="Calculation 2 3 5 5" xfId="912"/>
    <cellStyle name="Calculation 2 3 5 5 2" xfId="913"/>
    <cellStyle name="Calculation 2 3 5 6" xfId="914"/>
    <cellStyle name="Calculation 2 4" xfId="915"/>
    <cellStyle name="Calculation 2 4 2" xfId="916"/>
    <cellStyle name="Calculation 2 4 2 2" xfId="917"/>
    <cellStyle name="Calculation 2 4 2 2 2" xfId="918"/>
    <cellStyle name="Calculation 2 4 2 2 2 2" xfId="919"/>
    <cellStyle name="Calculation 2 4 2 2 2 2 2" xfId="920"/>
    <cellStyle name="Calculation 2 4 2 2 2 3" xfId="921"/>
    <cellStyle name="Calculation 2 4 2 2 3" xfId="922"/>
    <cellStyle name="Calculation 2 4 2 2 3 2" xfId="923"/>
    <cellStyle name="Calculation 2 4 2 2 4" xfId="924"/>
    <cellStyle name="Calculation 2 4 2 3" xfId="925"/>
    <cellStyle name="Calculation 2 4 2 3 2" xfId="926"/>
    <cellStyle name="Calculation 2 4 2 3 2 2" xfId="927"/>
    <cellStyle name="Calculation 2 4 2 3 3" xfId="928"/>
    <cellStyle name="Calculation 2 4 2 3 4" xfId="929"/>
    <cellStyle name="Calculation 2 4 2 4" xfId="930"/>
    <cellStyle name="Calculation 2 4 2 4 2" xfId="931"/>
    <cellStyle name="Calculation 2 4 2 4 2 2" xfId="932"/>
    <cellStyle name="Calculation 2 4 2 4 3" xfId="933"/>
    <cellStyle name="Calculation 2 4 2 5" xfId="934"/>
    <cellStyle name="Calculation 2 4 2 5 2" xfId="935"/>
    <cellStyle name="Calculation 2 4 2 6" xfId="936"/>
    <cellStyle name="Calculation 2 4 3" xfId="937"/>
    <cellStyle name="Calculation 2 4 3 2" xfId="938"/>
    <cellStyle name="Calculation 2 4 3 2 2" xfId="939"/>
    <cellStyle name="Calculation 2 4 3 2 2 2" xfId="940"/>
    <cellStyle name="Calculation 2 4 3 2 2 2 2" xfId="941"/>
    <cellStyle name="Calculation 2 4 3 2 2 3" xfId="942"/>
    <cellStyle name="Calculation 2 4 3 2 3" xfId="943"/>
    <cellStyle name="Calculation 2 4 3 2 3 2" xfId="944"/>
    <cellStyle name="Calculation 2 4 3 2 4" xfId="945"/>
    <cellStyle name="Calculation 2 4 3 3" xfId="946"/>
    <cellStyle name="Calculation 2 4 3 3 2" xfId="947"/>
    <cellStyle name="Calculation 2 4 3 3 2 2" xfId="948"/>
    <cellStyle name="Calculation 2 4 3 3 3" xfId="949"/>
    <cellStyle name="Calculation 2 4 3 3 4" xfId="950"/>
    <cellStyle name="Calculation 2 4 3 4" xfId="951"/>
    <cellStyle name="Calculation 2 4 3 4 2" xfId="952"/>
    <cellStyle name="Calculation 2 4 3 4 2 2" xfId="953"/>
    <cellStyle name="Calculation 2 4 3 4 3" xfId="954"/>
    <cellStyle name="Calculation 2 4 3 5" xfId="955"/>
    <cellStyle name="Calculation 2 4 3 5 2" xfId="956"/>
    <cellStyle name="Calculation 2 4 3 6" xfId="957"/>
    <cellStyle name="Calculation 2 4 4" xfId="958"/>
    <cellStyle name="Calculation 2 4 4 2" xfId="959"/>
    <cellStyle name="Calculation 2 4 4 2 2" xfId="960"/>
    <cellStyle name="Calculation 2 4 4 2 2 2" xfId="961"/>
    <cellStyle name="Calculation 2 4 4 2 2 2 2" xfId="962"/>
    <cellStyle name="Calculation 2 4 4 2 2 3" xfId="963"/>
    <cellStyle name="Calculation 2 4 4 2 3" xfId="964"/>
    <cellStyle name="Calculation 2 4 4 2 3 2" xfId="965"/>
    <cellStyle name="Calculation 2 4 4 2 4" xfId="966"/>
    <cellStyle name="Calculation 2 4 4 3" xfId="967"/>
    <cellStyle name="Calculation 2 4 4 3 2" xfId="968"/>
    <cellStyle name="Calculation 2 4 4 3 2 2" xfId="969"/>
    <cellStyle name="Calculation 2 4 4 3 3" xfId="970"/>
    <cellStyle name="Calculation 2 4 4 3 4" xfId="971"/>
    <cellStyle name="Calculation 2 4 4 4" xfId="972"/>
    <cellStyle name="Calculation 2 4 4 4 2" xfId="973"/>
    <cellStyle name="Calculation 2 4 4 4 2 2" xfId="974"/>
    <cellStyle name="Calculation 2 4 4 4 3" xfId="975"/>
    <cellStyle name="Calculation 2 4 4 5" xfId="976"/>
    <cellStyle name="Calculation 2 4 4 5 2" xfId="977"/>
    <cellStyle name="Calculation 2 4 4 6" xfId="978"/>
    <cellStyle name="Calculation 2 4 5" xfId="979"/>
    <cellStyle name="Calculation 2 4 5 2" xfId="980"/>
    <cellStyle name="Calculation 2 5" xfId="981"/>
    <cellStyle name="Calculation 2 5 2" xfId="982"/>
    <cellStyle name="Calculation 2 5 2 2" xfId="983"/>
    <cellStyle name="Calculation 2 5 2 2 2" xfId="984"/>
    <cellStyle name="Calculation 2 5 2 2 2 2" xfId="985"/>
    <cellStyle name="Calculation 2 5 2 2 2 2 2" xfId="986"/>
    <cellStyle name="Calculation 2 5 2 2 2 3" xfId="987"/>
    <cellStyle name="Calculation 2 5 2 2 3" xfId="988"/>
    <cellStyle name="Calculation 2 5 2 2 3 2" xfId="989"/>
    <cellStyle name="Calculation 2 5 2 2 4" xfId="990"/>
    <cellStyle name="Calculation 2 5 2 3" xfId="991"/>
    <cellStyle name="Calculation 2 5 2 3 2" xfId="992"/>
    <cellStyle name="Calculation 2 5 2 3 2 2" xfId="993"/>
    <cellStyle name="Calculation 2 5 2 3 3" xfId="994"/>
    <cellStyle name="Calculation 2 5 2 3 4" xfId="995"/>
    <cellStyle name="Calculation 2 5 2 4" xfId="996"/>
    <cellStyle name="Calculation 2 5 2 4 2" xfId="997"/>
    <cellStyle name="Calculation 2 5 2 4 2 2" xfId="998"/>
    <cellStyle name="Calculation 2 5 2 4 3" xfId="999"/>
    <cellStyle name="Calculation 2 5 2 5" xfId="1000"/>
    <cellStyle name="Calculation 2 5 2 5 2" xfId="1001"/>
    <cellStyle name="Calculation 2 5 2 6" xfId="1002"/>
    <cellStyle name="Calculation 2 5 3" xfId="1003"/>
    <cellStyle name="Calculation 2 5 3 2" xfId="1004"/>
    <cellStyle name="Calculation 2 5 3 2 2" xfId="1005"/>
    <cellStyle name="Calculation 2 5 3 2 2 2" xfId="1006"/>
    <cellStyle name="Calculation 2 5 3 2 2 2 2" xfId="1007"/>
    <cellStyle name="Calculation 2 5 3 2 2 3" xfId="1008"/>
    <cellStyle name="Calculation 2 5 3 2 3" xfId="1009"/>
    <cellStyle name="Calculation 2 5 3 2 3 2" xfId="1010"/>
    <cellStyle name="Calculation 2 5 3 2 4" xfId="1011"/>
    <cellStyle name="Calculation 2 5 3 3" xfId="1012"/>
    <cellStyle name="Calculation 2 5 3 3 2" xfId="1013"/>
    <cellStyle name="Calculation 2 5 3 3 2 2" xfId="1014"/>
    <cellStyle name="Calculation 2 5 3 3 3" xfId="1015"/>
    <cellStyle name="Calculation 2 5 3 3 4" xfId="1016"/>
    <cellStyle name="Calculation 2 5 3 4" xfId="1017"/>
    <cellStyle name="Calculation 2 5 3 4 2" xfId="1018"/>
    <cellStyle name="Calculation 2 5 3 4 2 2" xfId="1019"/>
    <cellStyle name="Calculation 2 5 3 4 3" xfId="1020"/>
    <cellStyle name="Calculation 2 5 3 5" xfId="1021"/>
    <cellStyle name="Calculation 2 5 3 5 2" xfId="1022"/>
    <cellStyle name="Calculation 2 5 3 6" xfId="1023"/>
    <cellStyle name="Calculation 2 5 4" xfId="1024"/>
    <cellStyle name="Calculation 2 5 4 2" xfId="1025"/>
    <cellStyle name="Calculation 2 5 4 2 2" xfId="1026"/>
    <cellStyle name="Calculation 2 5 4 2 2 2" xfId="1027"/>
    <cellStyle name="Calculation 2 5 4 2 3" xfId="1028"/>
    <cellStyle name="Calculation 2 5 4 3" xfId="1029"/>
    <cellStyle name="Calculation 2 5 4 3 2" xfId="1030"/>
    <cellStyle name="Calculation 2 5 4 4" xfId="1031"/>
    <cellStyle name="Calculation 2 5 5" xfId="1032"/>
    <cellStyle name="Calculation 2 5 5 2" xfId="1033"/>
    <cellStyle name="Calculation 2 5 5 2 2" xfId="1034"/>
    <cellStyle name="Calculation 2 5 5 3" xfId="1035"/>
    <cellStyle name="Calculation 2 5 5 4" xfId="1036"/>
    <cellStyle name="Calculation 2 5 6" xfId="1037"/>
    <cellStyle name="Calculation 2 5 6 2" xfId="1038"/>
    <cellStyle name="Calculation 2 5 6 2 2" xfId="1039"/>
    <cellStyle name="Calculation 2 5 6 3" xfId="1040"/>
    <cellStyle name="Calculation 2 5 7" xfId="1041"/>
    <cellStyle name="Calculation 2 5 7 2" xfId="1042"/>
    <cellStyle name="Calculation 2 5 8" xfId="1043"/>
    <cellStyle name="Calculation 2 6" xfId="1044"/>
    <cellStyle name="Calculation 2 6 2" xfId="1045"/>
    <cellStyle name="Calculation 2 6 2 2" xfId="1046"/>
    <cellStyle name="Calculation 2 6 2 2 2" xfId="1047"/>
    <cellStyle name="Calculation 2 6 2 2 2 2" xfId="1048"/>
    <cellStyle name="Calculation 2 6 2 2 3" xfId="1049"/>
    <cellStyle name="Calculation 2 6 2 3" xfId="1050"/>
    <cellStyle name="Calculation 2 6 2 3 2" xfId="1051"/>
    <cellStyle name="Calculation 2 6 2 4" xfId="1052"/>
    <cellStyle name="Calculation 2 6 3" xfId="1053"/>
    <cellStyle name="Calculation 2 6 3 2" xfId="1054"/>
    <cellStyle name="Calculation 2 6 3 2 2" xfId="1055"/>
    <cellStyle name="Calculation 2 6 3 3" xfId="1056"/>
    <cellStyle name="Calculation 2 6 3 4" xfId="1057"/>
    <cellStyle name="Calculation 2 6 4" xfId="1058"/>
    <cellStyle name="Calculation 2 6 4 2" xfId="1059"/>
    <cellStyle name="Calculation 2 6 4 2 2" xfId="1060"/>
    <cellStyle name="Calculation 2 6 4 3" xfId="1061"/>
    <cellStyle name="Calculation 2 6 5" xfId="1062"/>
    <cellStyle name="Calculation 2 6 5 2" xfId="1063"/>
    <cellStyle name="Calculation 2 6 6" xfId="1064"/>
    <cellStyle name="Calculation 3" xfId="1065"/>
    <cellStyle name="Calculation 3 2" xfId="1066"/>
    <cellStyle name="Calculation 3 2 2" xfId="1067"/>
    <cellStyle name="Calculation 3 2 2 2" xfId="1068"/>
    <cellStyle name="Calculation 3 2 2 2 2" xfId="1069"/>
    <cellStyle name="Calculation 3 2 2 2 2 2" xfId="1070"/>
    <cellStyle name="Calculation 3 2 2 2 2 2 2" xfId="1071"/>
    <cellStyle name="Calculation 3 2 2 2 2 2 2 2" xfId="1072"/>
    <cellStyle name="Calculation 3 2 2 2 2 2 3" xfId="1073"/>
    <cellStyle name="Calculation 3 2 2 2 2 3" xfId="1074"/>
    <cellStyle name="Calculation 3 2 2 2 2 3 2" xfId="1075"/>
    <cellStyle name="Calculation 3 2 2 2 2 4" xfId="1076"/>
    <cellStyle name="Calculation 3 2 2 2 3" xfId="1077"/>
    <cellStyle name="Calculation 3 2 2 2 3 2" xfId="1078"/>
    <cellStyle name="Calculation 3 2 2 2 3 2 2" xfId="1079"/>
    <cellStyle name="Calculation 3 2 2 2 3 3" xfId="1080"/>
    <cellStyle name="Calculation 3 2 2 2 3 4" xfId="1081"/>
    <cellStyle name="Calculation 3 2 2 2 4" xfId="1082"/>
    <cellStyle name="Calculation 3 2 2 2 4 2" xfId="1083"/>
    <cellStyle name="Calculation 3 2 2 2 4 2 2" xfId="1084"/>
    <cellStyle name="Calculation 3 2 2 2 4 3" xfId="1085"/>
    <cellStyle name="Calculation 3 2 2 2 5" xfId="1086"/>
    <cellStyle name="Calculation 3 2 2 2 5 2" xfId="1087"/>
    <cellStyle name="Calculation 3 2 2 2 6" xfId="1088"/>
    <cellStyle name="Calculation 3 2 2 3" xfId="1089"/>
    <cellStyle name="Calculation 3 2 2 3 2" xfId="1090"/>
    <cellStyle name="Calculation 3 2 2 3 2 2" xfId="1091"/>
    <cellStyle name="Calculation 3 2 2 3 2 2 2" xfId="1092"/>
    <cellStyle name="Calculation 3 2 2 3 2 2 2 2" xfId="1093"/>
    <cellStyle name="Calculation 3 2 2 3 2 2 3" xfId="1094"/>
    <cellStyle name="Calculation 3 2 2 3 2 3" xfId="1095"/>
    <cellStyle name="Calculation 3 2 2 3 2 3 2" xfId="1096"/>
    <cellStyle name="Calculation 3 2 2 3 2 4" xfId="1097"/>
    <cellStyle name="Calculation 3 2 2 3 3" xfId="1098"/>
    <cellStyle name="Calculation 3 2 2 3 3 2" xfId="1099"/>
    <cellStyle name="Calculation 3 2 2 3 3 2 2" xfId="1100"/>
    <cellStyle name="Calculation 3 2 2 3 3 3" xfId="1101"/>
    <cellStyle name="Calculation 3 2 2 3 3 4" xfId="1102"/>
    <cellStyle name="Calculation 3 2 2 3 4" xfId="1103"/>
    <cellStyle name="Calculation 3 2 2 3 4 2" xfId="1104"/>
    <cellStyle name="Calculation 3 2 2 3 4 2 2" xfId="1105"/>
    <cellStyle name="Calculation 3 2 2 3 4 3" xfId="1106"/>
    <cellStyle name="Calculation 3 2 2 3 5" xfId="1107"/>
    <cellStyle name="Calculation 3 2 2 3 5 2" xfId="1108"/>
    <cellStyle name="Calculation 3 2 2 3 6" xfId="1109"/>
    <cellStyle name="Calculation 3 2 2 4" xfId="1110"/>
    <cellStyle name="Calculation 3 2 2 4 2" xfId="1111"/>
    <cellStyle name="Calculation 3 2 2 4 2 2" xfId="1112"/>
    <cellStyle name="Calculation 3 2 2 4 2 2 2" xfId="1113"/>
    <cellStyle name="Calculation 3 2 2 4 2 2 2 2" xfId="1114"/>
    <cellStyle name="Calculation 3 2 2 4 2 2 3" xfId="1115"/>
    <cellStyle name="Calculation 3 2 2 4 2 3" xfId="1116"/>
    <cellStyle name="Calculation 3 2 2 4 2 3 2" xfId="1117"/>
    <cellStyle name="Calculation 3 2 2 4 2 4" xfId="1118"/>
    <cellStyle name="Calculation 3 2 2 4 3" xfId="1119"/>
    <cellStyle name="Calculation 3 2 2 4 3 2" xfId="1120"/>
    <cellStyle name="Calculation 3 2 2 4 3 2 2" xfId="1121"/>
    <cellStyle name="Calculation 3 2 2 4 3 3" xfId="1122"/>
    <cellStyle name="Calculation 3 2 2 4 3 4" xfId="1123"/>
    <cellStyle name="Calculation 3 2 2 4 4" xfId="1124"/>
    <cellStyle name="Calculation 3 2 2 4 4 2" xfId="1125"/>
    <cellStyle name="Calculation 3 2 2 4 4 2 2" xfId="1126"/>
    <cellStyle name="Calculation 3 2 2 4 4 3" xfId="1127"/>
    <cellStyle name="Calculation 3 2 2 4 5" xfId="1128"/>
    <cellStyle name="Calculation 3 2 2 4 5 2" xfId="1129"/>
    <cellStyle name="Calculation 3 2 2 4 6" xfId="1130"/>
    <cellStyle name="Calculation 3 2 2 5" xfId="1131"/>
    <cellStyle name="Calculation 3 2 2 5 2" xfId="1132"/>
    <cellStyle name="Calculation 3 2 3" xfId="1133"/>
    <cellStyle name="Calculation 3 2 3 2" xfId="1134"/>
    <cellStyle name="Calculation 3 2 3 2 2" xfId="1135"/>
    <cellStyle name="Calculation 3 2 3 2 2 2" xfId="1136"/>
    <cellStyle name="Calculation 3 2 3 2 2 2 2" xfId="1137"/>
    <cellStyle name="Calculation 3 2 3 2 2 3" xfId="1138"/>
    <cellStyle name="Calculation 3 2 3 2 3" xfId="1139"/>
    <cellStyle name="Calculation 3 2 3 2 3 2" xfId="1140"/>
    <cellStyle name="Calculation 3 2 3 2 4" xfId="1141"/>
    <cellStyle name="Calculation 3 2 3 3" xfId="1142"/>
    <cellStyle name="Calculation 3 2 3 3 2" xfId="1143"/>
    <cellStyle name="Calculation 3 2 3 3 2 2" xfId="1144"/>
    <cellStyle name="Calculation 3 2 3 3 3" xfId="1145"/>
    <cellStyle name="Calculation 3 2 3 3 4" xfId="1146"/>
    <cellStyle name="Calculation 3 2 3 4" xfId="1147"/>
    <cellStyle name="Calculation 3 2 3 4 2" xfId="1148"/>
    <cellStyle name="Calculation 3 2 3 4 2 2" xfId="1149"/>
    <cellStyle name="Calculation 3 2 3 4 3" xfId="1150"/>
    <cellStyle name="Calculation 3 2 3 5" xfId="1151"/>
    <cellStyle name="Calculation 3 2 3 5 2" xfId="1152"/>
    <cellStyle name="Calculation 3 2 3 6" xfId="1153"/>
    <cellStyle name="Calculation 3 2 4" xfId="1154"/>
    <cellStyle name="Calculation 3 2 4 2" xfId="1155"/>
    <cellStyle name="Calculation 3 2 4 2 2" xfId="1156"/>
    <cellStyle name="Calculation 3 2 4 2 2 2" xfId="1157"/>
    <cellStyle name="Calculation 3 2 4 2 2 2 2" xfId="1158"/>
    <cellStyle name="Calculation 3 2 4 2 2 3" xfId="1159"/>
    <cellStyle name="Calculation 3 2 4 2 3" xfId="1160"/>
    <cellStyle name="Calculation 3 2 4 2 3 2" xfId="1161"/>
    <cellStyle name="Calculation 3 2 4 2 4" xfId="1162"/>
    <cellStyle name="Calculation 3 2 4 3" xfId="1163"/>
    <cellStyle name="Calculation 3 2 4 3 2" xfId="1164"/>
    <cellStyle name="Calculation 3 2 4 3 2 2" xfId="1165"/>
    <cellStyle name="Calculation 3 2 4 3 3" xfId="1166"/>
    <cellStyle name="Calculation 3 2 4 3 4" xfId="1167"/>
    <cellStyle name="Calculation 3 2 4 4" xfId="1168"/>
    <cellStyle name="Calculation 3 2 4 4 2" xfId="1169"/>
    <cellStyle name="Calculation 3 2 4 4 2 2" xfId="1170"/>
    <cellStyle name="Calculation 3 2 4 4 3" xfId="1171"/>
    <cellStyle name="Calculation 3 2 4 5" xfId="1172"/>
    <cellStyle name="Calculation 3 2 4 5 2" xfId="1173"/>
    <cellStyle name="Calculation 3 2 4 6" xfId="1174"/>
    <cellStyle name="Calculation 3 2 5" xfId="1175"/>
    <cellStyle name="Calculation 3 2 5 2" xfId="1176"/>
    <cellStyle name="Calculation 3 2 5 2 2" xfId="1177"/>
    <cellStyle name="Calculation 3 2 5 2 2 2" xfId="1178"/>
    <cellStyle name="Calculation 3 2 5 2 2 2 2" xfId="1179"/>
    <cellStyle name="Calculation 3 2 5 2 2 3" xfId="1180"/>
    <cellStyle name="Calculation 3 2 5 2 3" xfId="1181"/>
    <cellStyle name="Calculation 3 2 5 2 3 2" xfId="1182"/>
    <cellStyle name="Calculation 3 2 5 2 4" xfId="1183"/>
    <cellStyle name="Calculation 3 2 5 3" xfId="1184"/>
    <cellStyle name="Calculation 3 2 5 3 2" xfId="1185"/>
    <cellStyle name="Calculation 3 2 5 3 2 2" xfId="1186"/>
    <cellStyle name="Calculation 3 2 5 3 3" xfId="1187"/>
    <cellStyle name="Calculation 3 2 5 3 4" xfId="1188"/>
    <cellStyle name="Calculation 3 2 5 4" xfId="1189"/>
    <cellStyle name="Calculation 3 2 5 4 2" xfId="1190"/>
    <cellStyle name="Calculation 3 2 5 4 2 2" xfId="1191"/>
    <cellStyle name="Calculation 3 2 5 4 3" xfId="1192"/>
    <cellStyle name="Calculation 3 2 5 5" xfId="1193"/>
    <cellStyle name="Calculation 3 2 5 5 2" xfId="1194"/>
    <cellStyle name="Calculation 3 2 5 6" xfId="1195"/>
    <cellStyle name="Calculation 3 3" xfId="1196"/>
    <cellStyle name="Calculation 3 3 2" xfId="1197"/>
    <cellStyle name="Calculation 3 3 2 2" xfId="1198"/>
    <cellStyle name="Calculation 3 3 2 2 2" xfId="1199"/>
    <cellStyle name="Calculation 3 3 2 2 2 2" xfId="1200"/>
    <cellStyle name="Calculation 3 3 2 2 2 2 2" xfId="1201"/>
    <cellStyle name="Calculation 3 3 2 2 2 3" xfId="1202"/>
    <cellStyle name="Calculation 3 3 2 2 3" xfId="1203"/>
    <cellStyle name="Calculation 3 3 2 2 3 2" xfId="1204"/>
    <cellStyle name="Calculation 3 3 2 2 4" xfId="1205"/>
    <cellStyle name="Calculation 3 3 2 3" xfId="1206"/>
    <cellStyle name="Calculation 3 3 2 3 2" xfId="1207"/>
    <cellStyle name="Calculation 3 3 2 3 2 2" xfId="1208"/>
    <cellStyle name="Calculation 3 3 2 3 3" xfId="1209"/>
    <cellStyle name="Calculation 3 3 2 3 4" xfId="1210"/>
    <cellStyle name="Calculation 3 3 2 4" xfId="1211"/>
    <cellStyle name="Calculation 3 3 2 4 2" xfId="1212"/>
    <cellStyle name="Calculation 3 3 2 4 2 2" xfId="1213"/>
    <cellStyle name="Calculation 3 3 2 4 3" xfId="1214"/>
    <cellStyle name="Calculation 3 3 2 5" xfId="1215"/>
    <cellStyle name="Calculation 3 3 2 5 2" xfId="1216"/>
    <cellStyle name="Calculation 3 3 2 6" xfId="1217"/>
    <cellStyle name="Calculation 3 3 3" xfId="1218"/>
    <cellStyle name="Calculation 3 3 3 2" xfId="1219"/>
    <cellStyle name="Calculation 3 3 3 2 2" xfId="1220"/>
    <cellStyle name="Calculation 3 3 3 2 2 2" xfId="1221"/>
    <cellStyle name="Calculation 3 3 3 2 2 2 2" xfId="1222"/>
    <cellStyle name="Calculation 3 3 3 2 2 3" xfId="1223"/>
    <cellStyle name="Calculation 3 3 3 2 3" xfId="1224"/>
    <cellStyle name="Calculation 3 3 3 2 3 2" xfId="1225"/>
    <cellStyle name="Calculation 3 3 3 2 4" xfId="1226"/>
    <cellStyle name="Calculation 3 3 3 3" xfId="1227"/>
    <cellStyle name="Calculation 3 3 3 3 2" xfId="1228"/>
    <cellStyle name="Calculation 3 3 3 3 2 2" xfId="1229"/>
    <cellStyle name="Calculation 3 3 3 3 3" xfId="1230"/>
    <cellStyle name="Calculation 3 3 3 3 4" xfId="1231"/>
    <cellStyle name="Calculation 3 3 3 4" xfId="1232"/>
    <cellStyle name="Calculation 3 3 3 4 2" xfId="1233"/>
    <cellStyle name="Calculation 3 3 3 4 2 2" xfId="1234"/>
    <cellStyle name="Calculation 3 3 3 4 3" xfId="1235"/>
    <cellStyle name="Calculation 3 3 3 5" xfId="1236"/>
    <cellStyle name="Calculation 3 3 3 5 2" xfId="1237"/>
    <cellStyle name="Calculation 3 3 3 6" xfId="1238"/>
    <cellStyle name="Calculation 3 3 4" xfId="1239"/>
    <cellStyle name="Calculation 3 3 4 2" xfId="1240"/>
    <cellStyle name="Calculation 3 3 4 2 2" xfId="1241"/>
    <cellStyle name="Calculation 3 3 4 2 2 2" xfId="1242"/>
    <cellStyle name="Calculation 3 3 4 2 2 2 2" xfId="1243"/>
    <cellStyle name="Calculation 3 3 4 2 2 3" xfId="1244"/>
    <cellStyle name="Calculation 3 3 4 2 3" xfId="1245"/>
    <cellStyle name="Calculation 3 3 4 2 3 2" xfId="1246"/>
    <cellStyle name="Calculation 3 3 4 2 4" xfId="1247"/>
    <cellStyle name="Calculation 3 3 4 3" xfId="1248"/>
    <cellStyle name="Calculation 3 3 4 3 2" xfId="1249"/>
    <cellStyle name="Calculation 3 3 4 3 2 2" xfId="1250"/>
    <cellStyle name="Calculation 3 3 4 3 3" xfId="1251"/>
    <cellStyle name="Calculation 3 3 4 3 4" xfId="1252"/>
    <cellStyle name="Calculation 3 3 4 4" xfId="1253"/>
    <cellStyle name="Calculation 3 3 4 4 2" xfId="1254"/>
    <cellStyle name="Calculation 3 3 4 4 2 2" xfId="1255"/>
    <cellStyle name="Calculation 3 3 4 4 3" xfId="1256"/>
    <cellStyle name="Calculation 3 3 4 5" xfId="1257"/>
    <cellStyle name="Calculation 3 3 4 5 2" xfId="1258"/>
    <cellStyle name="Calculation 3 3 4 6" xfId="1259"/>
    <cellStyle name="Calculation 3 3 5" xfId="1260"/>
    <cellStyle name="Calculation 3 3 5 2" xfId="1261"/>
    <cellStyle name="Calculation 3 4" xfId="1262"/>
    <cellStyle name="Calculation 3 4 2" xfId="1263"/>
    <cellStyle name="Calculation 3 4 2 2" xfId="1264"/>
    <cellStyle name="Calculation 3 4 2 2 2" xfId="1265"/>
    <cellStyle name="Calculation 3 4 2 2 2 2" xfId="1266"/>
    <cellStyle name="Calculation 3 4 2 2 2 2 2" xfId="1267"/>
    <cellStyle name="Calculation 3 4 2 2 2 3" xfId="1268"/>
    <cellStyle name="Calculation 3 4 2 2 3" xfId="1269"/>
    <cellStyle name="Calculation 3 4 2 2 3 2" xfId="1270"/>
    <cellStyle name="Calculation 3 4 2 2 4" xfId="1271"/>
    <cellStyle name="Calculation 3 4 2 3" xfId="1272"/>
    <cellStyle name="Calculation 3 4 2 3 2" xfId="1273"/>
    <cellStyle name="Calculation 3 4 2 3 2 2" xfId="1274"/>
    <cellStyle name="Calculation 3 4 2 3 3" xfId="1275"/>
    <cellStyle name="Calculation 3 4 2 3 4" xfId="1276"/>
    <cellStyle name="Calculation 3 4 2 4" xfId="1277"/>
    <cellStyle name="Calculation 3 4 2 4 2" xfId="1278"/>
    <cellStyle name="Calculation 3 4 2 4 2 2" xfId="1279"/>
    <cellStyle name="Calculation 3 4 2 4 3" xfId="1280"/>
    <cellStyle name="Calculation 3 4 2 5" xfId="1281"/>
    <cellStyle name="Calculation 3 4 2 5 2" xfId="1282"/>
    <cellStyle name="Calculation 3 4 2 6" xfId="1283"/>
    <cellStyle name="Calculation 3 4 3" xfId="1284"/>
    <cellStyle name="Calculation 3 4 3 2" xfId="1285"/>
    <cellStyle name="Calculation 3 4 3 2 2" xfId="1286"/>
    <cellStyle name="Calculation 3 4 3 2 2 2" xfId="1287"/>
    <cellStyle name="Calculation 3 4 3 2 2 2 2" xfId="1288"/>
    <cellStyle name="Calculation 3 4 3 2 2 3" xfId="1289"/>
    <cellStyle name="Calculation 3 4 3 2 3" xfId="1290"/>
    <cellStyle name="Calculation 3 4 3 2 3 2" xfId="1291"/>
    <cellStyle name="Calculation 3 4 3 2 4" xfId="1292"/>
    <cellStyle name="Calculation 3 4 3 3" xfId="1293"/>
    <cellStyle name="Calculation 3 4 3 3 2" xfId="1294"/>
    <cellStyle name="Calculation 3 4 3 3 2 2" xfId="1295"/>
    <cellStyle name="Calculation 3 4 3 3 3" xfId="1296"/>
    <cellStyle name="Calculation 3 4 3 3 4" xfId="1297"/>
    <cellStyle name="Calculation 3 4 3 4" xfId="1298"/>
    <cellStyle name="Calculation 3 4 3 4 2" xfId="1299"/>
    <cellStyle name="Calculation 3 4 3 4 2 2" xfId="1300"/>
    <cellStyle name="Calculation 3 4 3 4 3" xfId="1301"/>
    <cellStyle name="Calculation 3 4 3 5" xfId="1302"/>
    <cellStyle name="Calculation 3 4 3 5 2" xfId="1303"/>
    <cellStyle name="Calculation 3 4 3 6" xfId="1304"/>
    <cellStyle name="Calculation 3 4 4" xfId="1305"/>
    <cellStyle name="Calculation 3 4 4 2" xfId="1306"/>
    <cellStyle name="Calculation 3 4 4 2 2" xfId="1307"/>
    <cellStyle name="Calculation 3 4 4 2 2 2" xfId="1308"/>
    <cellStyle name="Calculation 3 4 4 2 3" xfId="1309"/>
    <cellStyle name="Calculation 3 4 4 3" xfId="1310"/>
    <cellStyle name="Calculation 3 4 4 3 2" xfId="1311"/>
    <cellStyle name="Calculation 3 4 4 4" xfId="1312"/>
    <cellStyle name="Calculation 3 4 5" xfId="1313"/>
    <cellStyle name="Calculation 3 4 5 2" xfId="1314"/>
    <cellStyle name="Calculation 3 4 5 2 2" xfId="1315"/>
    <cellStyle name="Calculation 3 4 5 3" xfId="1316"/>
    <cellStyle name="Calculation 3 4 5 4" xfId="1317"/>
    <cellStyle name="Calculation 3 4 6" xfId="1318"/>
    <cellStyle name="Calculation 3 4 6 2" xfId="1319"/>
    <cellStyle name="Calculation 3 4 6 2 2" xfId="1320"/>
    <cellStyle name="Calculation 3 4 6 3" xfId="1321"/>
    <cellStyle name="Calculation 3 4 7" xfId="1322"/>
    <cellStyle name="Calculation 3 4 7 2" xfId="1323"/>
    <cellStyle name="Calculation 3 4 8" xfId="1324"/>
    <cellStyle name="Calculation 3 5" xfId="1325"/>
    <cellStyle name="Calculation 3 5 2" xfId="1326"/>
    <cellStyle name="Calculation 3 5 2 2" xfId="1327"/>
    <cellStyle name="Calculation 3 5 2 2 2" xfId="1328"/>
    <cellStyle name="Calculation 3 5 2 2 2 2" xfId="1329"/>
    <cellStyle name="Calculation 3 5 2 2 3" xfId="1330"/>
    <cellStyle name="Calculation 3 5 2 3" xfId="1331"/>
    <cellStyle name="Calculation 3 5 2 3 2" xfId="1332"/>
    <cellStyle name="Calculation 3 5 2 4" xfId="1333"/>
    <cellStyle name="Calculation 3 5 3" xfId="1334"/>
    <cellStyle name="Calculation 3 5 3 2" xfId="1335"/>
    <cellStyle name="Calculation 3 5 3 2 2" xfId="1336"/>
    <cellStyle name="Calculation 3 5 3 3" xfId="1337"/>
    <cellStyle name="Calculation 3 5 3 4" xfId="1338"/>
    <cellStyle name="Calculation 3 5 4" xfId="1339"/>
    <cellStyle name="Calculation 3 5 4 2" xfId="1340"/>
    <cellStyle name="Calculation 3 5 4 2 2" xfId="1341"/>
    <cellStyle name="Calculation 3 5 4 3" xfId="1342"/>
    <cellStyle name="Calculation 3 5 5" xfId="1343"/>
    <cellStyle name="Calculation 3 5 5 2" xfId="1344"/>
    <cellStyle name="Calculation 3 5 6" xfId="1345"/>
    <cellStyle name="Calculation 4" xfId="1346"/>
    <cellStyle name="Calculation 4 2" xfId="1347"/>
    <cellStyle name="Calculation 4 2 2" xfId="1348"/>
    <cellStyle name="Calculation 4 2 2 2" xfId="1349"/>
    <cellStyle name="Calculation 4 2 2 2 2" xfId="1350"/>
    <cellStyle name="Calculation 4 2 2 2 2 2" xfId="1351"/>
    <cellStyle name="Calculation 4 2 2 2 2 2 2" xfId="1352"/>
    <cellStyle name="Calculation 4 2 2 2 2 3" xfId="1353"/>
    <cellStyle name="Calculation 4 2 2 2 3" xfId="1354"/>
    <cellStyle name="Calculation 4 2 2 2 3 2" xfId="1355"/>
    <cellStyle name="Calculation 4 2 2 2 4" xfId="1356"/>
    <cellStyle name="Calculation 4 2 2 3" xfId="1357"/>
    <cellStyle name="Calculation 4 2 2 3 2" xfId="1358"/>
    <cellStyle name="Calculation 4 2 2 3 2 2" xfId="1359"/>
    <cellStyle name="Calculation 4 2 2 3 3" xfId="1360"/>
    <cellStyle name="Calculation 4 2 2 3 4" xfId="1361"/>
    <cellStyle name="Calculation 4 2 2 4" xfId="1362"/>
    <cellStyle name="Calculation 4 2 2 4 2" xfId="1363"/>
    <cellStyle name="Calculation 4 2 2 4 2 2" xfId="1364"/>
    <cellStyle name="Calculation 4 2 2 4 3" xfId="1365"/>
    <cellStyle name="Calculation 4 2 2 5" xfId="1366"/>
    <cellStyle name="Calculation 4 2 2 5 2" xfId="1367"/>
    <cellStyle name="Calculation 4 2 2 6" xfId="1368"/>
    <cellStyle name="Calculation 4 2 3" xfId="1369"/>
    <cellStyle name="Calculation 4 2 3 2" xfId="1370"/>
    <cellStyle name="Calculation 4 2 3 2 2" xfId="1371"/>
    <cellStyle name="Calculation 4 2 3 2 2 2" xfId="1372"/>
    <cellStyle name="Calculation 4 2 3 2 2 2 2" xfId="1373"/>
    <cellStyle name="Calculation 4 2 3 2 2 3" xfId="1374"/>
    <cellStyle name="Calculation 4 2 3 2 3" xfId="1375"/>
    <cellStyle name="Calculation 4 2 3 2 3 2" xfId="1376"/>
    <cellStyle name="Calculation 4 2 3 2 4" xfId="1377"/>
    <cellStyle name="Calculation 4 2 3 3" xfId="1378"/>
    <cellStyle name="Calculation 4 2 3 3 2" xfId="1379"/>
    <cellStyle name="Calculation 4 2 3 3 2 2" xfId="1380"/>
    <cellStyle name="Calculation 4 2 3 3 3" xfId="1381"/>
    <cellStyle name="Calculation 4 2 3 3 4" xfId="1382"/>
    <cellStyle name="Calculation 4 2 3 4" xfId="1383"/>
    <cellStyle name="Calculation 4 2 3 4 2" xfId="1384"/>
    <cellStyle name="Calculation 4 2 3 4 2 2" xfId="1385"/>
    <cellStyle name="Calculation 4 2 3 4 3" xfId="1386"/>
    <cellStyle name="Calculation 4 2 3 5" xfId="1387"/>
    <cellStyle name="Calculation 4 2 3 5 2" xfId="1388"/>
    <cellStyle name="Calculation 4 2 3 6" xfId="1389"/>
    <cellStyle name="Calculation 4 2 4" xfId="1390"/>
    <cellStyle name="Calculation 4 2 4 2" xfId="1391"/>
    <cellStyle name="Calculation 4 2 4 2 2" xfId="1392"/>
    <cellStyle name="Calculation 4 2 4 2 2 2" xfId="1393"/>
    <cellStyle name="Calculation 4 2 4 2 2 2 2" xfId="1394"/>
    <cellStyle name="Calculation 4 2 4 2 2 3" xfId="1395"/>
    <cellStyle name="Calculation 4 2 4 2 3" xfId="1396"/>
    <cellStyle name="Calculation 4 2 4 2 3 2" xfId="1397"/>
    <cellStyle name="Calculation 4 2 4 2 4" xfId="1398"/>
    <cellStyle name="Calculation 4 2 4 3" xfId="1399"/>
    <cellStyle name="Calculation 4 2 4 3 2" xfId="1400"/>
    <cellStyle name="Calculation 4 2 4 3 2 2" xfId="1401"/>
    <cellStyle name="Calculation 4 2 4 3 3" xfId="1402"/>
    <cellStyle name="Calculation 4 2 4 3 4" xfId="1403"/>
    <cellStyle name="Calculation 4 2 4 4" xfId="1404"/>
    <cellStyle name="Calculation 4 2 4 4 2" xfId="1405"/>
    <cellStyle name="Calculation 4 2 4 4 2 2" xfId="1406"/>
    <cellStyle name="Calculation 4 2 4 4 3" xfId="1407"/>
    <cellStyle name="Calculation 4 2 4 5" xfId="1408"/>
    <cellStyle name="Calculation 4 2 4 5 2" xfId="1409"/>
    <cellStyle name="Calculation 4 2 4 6" xfId="1410"/>
    <cellStyle name="Calculation 4 2 5" xfId="1411"/>
    <cellStyle name="Calculation 4 2 5 2" xfId="1412"/>
    <cellStyle name="Calculation 4 3" xfId="1413"/>
    <cellStyle name="Calculation 4 3 2" xfId="1414"/>
    <cellStyle name="Calculation 4 3 2 2" xfId="1415"/>
    <cellStyle name="Calculation 4 3 2 2 2" xfId="1416"/>
    <cellStyle name="Calculation 4 3 2 2 2 2" xfId="1417"/>
    <cellStyle name="Calculation 4 3 2 2 2 2 2" xfId="1418"/>
    <cellStyle name="Calculation 4 3 2 2 2 3" xfId="1419"/>
    <cellStyle name="Calculation 4 3 2 2 3" xfId="1420"/>
    <cellStyle name="Calculation 4 3 2 2 3 2" xfId="1421"/>
    <cellStyle name="Calculation 4 3 2 2 4" xfId="1422"/>
    <cellStyle name="Calculation 4 3 2 3" xfId="1423"/>
    <cellStyle name="Calculation 4 3 2 3 2" xfId="1424"/>
    <cellStyle name="Calculation 4 3 2 3 2 2" xfId="1425"/>
    <cellStyle name="Calculation 4 3 2 3 3" xfId="1426"/>
    <cellStyle name="Calculation 4 3 2 3 4" xfId="1427"/>
    <cellStyle name="Calculation 4 3 2 4" xfId="1428"/>
    <cellStyle name="Calculation 4 3 2 4 2" xfId="1429"/>
    <cellStyle name="Calculation 4 3 2 4 2 2" xfId="1430"/>
    <cellStyle name="Calculation 4 3 2 4 3" xfId="1431"/>
    <cellStyle name="Calculation 4 3 2 5" xfId="1432"/>
    <cellStyle name="Calculation 4 3 2 5 2" xfId="1433"/>
    <cellStyle name="Calculation 4 3 2 6" xfId="1434"/>
    <cellStyle name="Calculation 4 3 3" xfId="1435"/>
    <cellStyle name="Calculation 4 3 3 2" xfId="1436"/>
    <cellStyle name="Calculation 4 3 3 2 2" xfId="1437"/>
    <cellStyle name="Calculation 4 3 3 2 2 2" xfId="1438"/>
    <cellStyle name="Calculation 4 3 3 2 2 2 2" xfId="1439"/>
    <cellStyle name="Calculation 4 3 3 2 2 3" xfId="1440"/>
    <cellStyle name="Calculation 4 3 3 2 3" xfId="1441"/>
    <cellStyle name="Calculation 4 3 3 2 3 2" xfId="1442"/>
    <cellStyle name="Calculation 4 3 3 2 4" xfId="1443"/>
    <cellStyle name="Calculation 4 3 3 3" xfId="1444"/>
    <cellStyle name="Calculation 4 3 3 3 2" xfId="1445"/>
    <cellStyle name="Calculation 4 3 3 3 2 2" xfId="1446"/>
    <cellStyle name="Calculation 4 3 3 3 3" xfId="1447"/>
    <cellStyle name="Calculation 4 3 3 3 4" xfId="1448"/>
    <cellStyle name="Calculation 4 3 3 4" xfId="1449"/>
    <cellStyle name="Calculation 4 3 3 4 2" xfId="1450"/>
    <cellStyle name="Calculation 4 3 3 4 2 2" xfId="1451"/>
    <cellStyle name="Calculation 4 3 3 4 3" xfId="1452"/>
    <cellStyle name="Calculation 4 3 3 5" xfId="1453"/>
    <cellStyle name="Calculation 4 3 3 5 2" xfId="1454"/>
    <cellStyle name="Calculation 4 3 3 6" xfId="1455"/>
    <cellStyle name="Calculation 4 3 4" xfId="1456"/>
    <cellStyle name="Calculation 4 3 4 2" xfId="1457"/>
    <cellStyle name="Calculation 4 3 4 2 2" xfId="1458"/>
    <cellStyle name="Calculation 4 3 4 2 2 2" xfId="1459"/>
    <cellStyle name="Calculation 4 3 4 2 3" xfId="1460"/>
    <cellStyle name="Calculation 4 3 4 3" xfId="1461"/>
    <cellStyle name="Calculation 4 3 4 3 2" xfId="1462"/>
    <cellStyle name="Calculation 4 3 4 4" xfId="1463"/>
    <cellStyle name="Calculation 4 3 5" xfId="1464"/>
    <cellStyle name="Calculation 4 3 5 2" xfId="1465"/>
    <cellStyle name="Calculation 4 3 5 2 2" xfId="1466"/>
    <cellStyle name="Calculation 4 3 5 3" xfId="1467"/>
    <cellStyle name="Calculation 4 3 5 4" xfId="1468"/>
    <cellStyle name="Calculation 4 3 6" xfId="1469"/>
    <cellStyle name="Calculation 4 3 6 2" xfId="1470"/>
    <cellStyle name="Calculation 4 3 6 2 2" xfId="1471"/>
    <cellStyle name="Calculation 4 3 6 3" xfId="1472"/>
    <cellStyle name="Calculation 4 3 7" xfId="1473"/>
    <cellStyle name="Calculation 4 3 7 2" xfId="1474"/>
    <cellStyle name="Calculation 4 3 8" xfId="1475"/>
    <cellStyle name="Calculation 4 4" xfId="1476"/>
    <cellStyle name="Calculation 4 4 2" xfId="1477"/>
    <cellStyle name="Calculation 4 4 2 2" xfId="1478"/>
    <cellStyle name="Calculation 4 4 2 2 2" xfId="1479"/>
    <cellStyle name="Calculation 4 4 2 2 2 2" xfId="1480"/>
    <cellStyle name="Calculation 4 4 2 2 3" xfId="1481"/>
    <cellStyle name="Calculation 4 4 2 3" xfId="1482"/>
    <cellStyle name="Calculation 4 4 2 3 2" xfId="1483"/>
    <cellStyle name="Calculation 4 4 2 4" xfId="1484"/>
    <cellStyle name="Calculation 4 4 3" xfId="1485"/>
    <cellStyle name="Calculation 4 4 3 2" xfId="1486"/>
    <cellStyle name="Calculation 4 4 3 2 2" xfId="1487"/>
    <cellStyle name="Calculation 4 4 3 3" xfId="1488"/>
    <cellStyle name="Calculation 4 4 3 4" xfId="1489"/>
    <cellStyle name="Calculation 4 4 4" xfId="1490"/>
    <cellStyle name="Calculation 4 4 4 2" xfId="1491"/>
    <cellStyle name="Calculation 4 4 4 2 2" xfId="1492"/>
    <cellStyle name="Calculation 4 4 4 3" xfId="1493"/>
    <cellStyle name="Calculation 4 4 5" xfId="1494"/>
    <cellStyle name="Calculation 4 4 5 2" xfId="1495"/>
    <cellStyle name="Calculation 4 4 6" xfId="1496"/>
    <cellStyle name="Calculation 5" xfId="1497"/>
    <cellStyle name="Calculation 5 2" xfId="1498"/>
    <cellStyle name="Calculation 5 2 2" xfId="1499"/>
    <cellStyle name="Calculation 5 2 2 2" xfId="1500"/>
    <cellStyle name="Calculation 5 2 2 2 2" xfId="1501"/>
    <cellStyle name="Calculation 5 2 2 2 2 2" xfId="1502"/>
    <cellStyle name="Calculation 5 2 2 2 2 2 2" xfId="1503"/>
    <cellStyle name="Calculation 5 2 2 2 2 3" xfId="1504"/>
    <cellStyle name="Calculation 5 2 2 2 3" xfId="1505"/>
    <cellStyle name="Calculation 5 2 2 2 3 2" xfId="1506"/>
    <cellStyle name="Calculation 5 2 2 2 4" xfId="1507"/>
    <cellStyle name="Calculation 5 2 2 3" xfId="1508"/>
    <cellStyle name="Calculation 5 2 2 3 2" xfId="1509"/>
    <cellStyle name="Calculation 5 2 2 3 2 2" xfId="1510"/>
    <cellStyle name="Calculation 5 2 2 3 3" xfId="1511"/>
    <cellStyle name="Calculation 5 2 2 3 4" xfId="1512"/>
    <cellStyle name="Calculation 5 2 2 4" xfId="1513"/>
    <cellStyle name="Calculation 5 2 2 4 2" xfId="1514"/>
    <cellStyle name="Calculation 5 2 2 4 2 2" xfId="1515"/>
    <cellStyle name="Calculation 5 2 2 4 3" xfId="1516"/>
    <cellStyle name="Calculation 5 2 2 5" xfId="1517"/>
    <cellStyle name="Calculation 5 2 2 5 2" xfId="1518"/>
    <cellStyle name="Calculation 5 2 2 6" xfId="1519"/>
    <cellStyle name="Calculation 5 2 3" xfId="1520"/>
    <cellStyle name="Calculation 5 2 3 2" xfId="1521"/>
    <cellStyle name="Calculation 5 2 3 2 2" xfId="1522"/>
    <cellStyle name="Calculation 5 2 3 2 2 2" xfId="1523"/>
    <cellStyle name="Calculation 5 2 3 2 2 2 2" xfId="1524"/>
    <cellStyle name="Calculation 5 2 3 2 2 3" xfId="1525"/>
    <cellStyle name="Calculation 5 2 3 2 3" xfId="1526"/>
    <cellStyle name="Calculation 5 2 3 2 3 2" xfId="1527"/>
    <cellStyle name="Calculation 5 2 3 2 4" xfId="1528"/>
    <cellStyle name="Calculation 5 2 3 3" xfId="1529"/>
    <cellStyle name="Calculation 5 2 3 3 2" xfId="1530"/>
    <cellStyle name="Calculation 5 2 3 3 2 2" xfId="1531"/>
    <cellStyle name="Calculation 5 2 3 3 3" xfId="1532"/>
    <cellStyle name="Calculation 5 2 3 3 4" xfId="1533"/>
    <cellStyle name="Calculation 5 2 3 4" xfId="1534"/>
    <cellStyle name="Calculation 5 2 3 4 2" xfId="1535"/>
    <cellStyle name="Calculation 5 2 3 4 2 2" xfId="1536"/>
    <cellStyle name="Calculation 5 2 3 4 3" xfId="1537"/>
    <cellStyle name="Calculation 5 2 3 5" xfId="1538"/>
    <cellStyle name="Calculation 5 2 3 5 2" xfId="1539"/>
    <cellStyle name="Calculation 5 2 3 6" xfId="1540"/>
    <cellStyle name="Calculation 5 2 4" xfId="1541"/>
    <cellStyle name="Calculation 5 2 4 2" xfId="1542"/>
    <cellStyle name="Calculation 5 2 4 2 2" xfId="1543"/>
    <cellStyle name="Calculation 5 2 4 2 2 2" xfId="1544"/>
    <cellStyle name="Calculation 5 2 4 2 2 2 2" xfId="1545"/>
    <cellStyle name="Calculation 5 2 4 2 2 3" xfId="1546"/>
    <cellStyle name="Calculation 5 2 4 2 3" xfId="1547"/>
    <cellStyle name="Calculation 5 2 4 2 3 2" xfId="1548"/>
    <cellStyle name="Calculation 5 2 4 2 4" xfId="1549"/>
    <cellStyle name="Calculation 5 2 4 3" xfId="1550"/>
    <cellStyle name="Calculation 5 2 4 3 2" xfId="1551"/>
    <cellStyle name="Calculation 5 2 4 3 2 2" xfId="1552"/>
    <cellStyle name="Calculation 5 2 4 3 3" xfId="1553"/>
    <cellStyle name="Calculation 5 2 4 3 4" xfId="1554"/>
    <cellStyle name="Calculation 5 2 4 4" xfId="1555"/>
    <cellStyle name="Calculation 5 2 4 4 2" xfId="1556"/>
    <cellStyle name="Calculation 5 2 4 4 2 2" xfId="1557"/>
    <cellStyle name="Calculation 5 2 4 4 3" xfId="1558"/>
    <cellStyle name="Calculation 5 2 4 5" xfId="1559"/>
    <cellStyle name="Calculation 5 2 4 5 2" xfId="1560"/>
    <cellStyle name="Calculation 5 2 4 6" xfId="1561"/>
    <cellStyle name="Calculation 5 2 5" xfId="1562"/>
    <cellStyle name="Calculation 5 2 5 2" xfId="1563"/>
    <cellStyle name="Calculation 5 3" xfId="1564"/>
    <cellStyle name="Calculation 5 3 2" xfId="1565"/>
    <cellStyle name="Calculation 5 3 2 2" xfId="1566"/>
    <cellStyle name="Calculation 5 3 2 2 2" xfId="1567"/>
    <cellStyle name="Calculation 5 3 2 2 2 2" xfId="1568"/>
    <cellStyle name="Calculation 5 3 2 2 2 2 2" xfId="1569"/>
    <cellStyle name="Calculation 5 3 2 2 2 3" xfId="1570"/>
    <cellStyle name="Calculation 5 3 2 2 3" xfId="1571"/>
    <cellStyle name="Calculation 5 3 2 2 3 2" xfId="1572"/>
    <cellStyle name="Calculation 5 3 2 2 4" xfId="1573"/>
    <cellStyle name="Calculation 5 3 2 3" xfId="1574"/>
    <cellStyle name="Calculation 5 3 2 3 2" xfId="1575"/>
    <cellStyle name="Calculation 5 3 2 3 2 2" xfId="1576"/>
    <cellStyle name="Calculation 5 3 2 3 3" xfId="1577"/>
    <cellStyle name="Calculation 5 3 2 3 4" xfId="1578"/>
    <cellStyle name="Calculation 5 3 2 4" xfId="1579"/>
    <cellStyle name="Calculation 5 3 2 4 2" xfId="1580"/>
    <cellStyle name="Calculation 5 3 2 4 2 2" xfId="1581"/>
    <cellStyle name="Calculation 5 3 2 4 3" xfId="1582"/>
    <cellStyle name="Calculation 5 3 2 5" xfId="1583"/>
    <cellStyle name="Calculation 5 3 2 5 2" xfId="1584"/>
    <cellStyle name="Calculation 5 3 2 6" xfId="1585"/>
    <cellStyle name="Calculation 5 3 3" xfId="1586"/>
    <cellStyle name="Calculation 5 3 3 2" xfId="1587"/>
    <cellStyle name="Calculation 5 3 3 2 2" xfId="1588"/>
    <cellStyle name="Calculation 5 3 3 2 2 2" xfId="1589"/>
    <cellStyle name="Calculation 5 3 3 2 2 2 2" xfId="1590"/>
    <cellStyle name="Calculation 5 3 3 2 2 3" xfId="1591"/>
    <cellStyle name="Calculation 5 3 3 2 3" xfId="1592"/>
    <cellStyle name="Calculation 5 3 3 2 3 2" xfId="1593"/>
    <cellStyle name="Calculation 5 3 3 2 4" xfId="1594"/>
    <cellStyle name="Calculation 5 3 3 3" xfId="1595"/>
    <cellStyle name="Calculation 5 3 3 3 2" xfId="1596"/>
    <cellStyle name="Calculation 5 3 3 3 2 2" xfId="1597"/>
    <cellStyle name="Calculation 5 3 3 3 3" xfId="1598"/>
    <cellStyle name="Calculation 5 3 3 3 4" xfId="1599"/>
    <cellStyle name="Calculation 5 3 3 4" xfId="1600"/>
    <cellStyle name="Calculation 5 3 3 4 2" xfId="1601"/>
    <cellStyle name="Calculation 5 3 3 4 2 2" xfId="1602"/>
    <cellStyle name="Calculation 5 3 3 4 3" xfId="1603"/>
    <cellStyle name="Calculation 5 3 3 5" xfId="1604"/>
    <cellStyle name="Calculation 5 3 3 5 2" xfId="1605"/>
    <cellStyle name="Calculation 5 3 3 6" xfId="1606"/>
    <cellStyle name="Calculation 5 3 4" xfId="1607"/>
    <cellStyle name="Calculation 5 3 4 2" xfId="1608"/>
    <cellStyle name="Calculation 5 3 4 2 2" xfId="1609"/>
    <cellStyle name="Calculation 5 3 4 2 2 2" xfId="1610"/>
    <cellStyle name="Calculation 5 3 4 2 3" xfId="1611"/>
    <cellStyle name="Calculation 5 3 4 3" xfId="1612"/>
    <cellStyle name="Calculation 5 3 4 3 2" xfId="1613"/>
    <cellStyle name="Calculation 5 3 4 4" xfId="1614"/>
    <cellStyle name="Calculation 5 3 5" xfId="1615"/>
    <cellStyle name="Calculation 5 3 5 2" xfId="1616"/>
    <cellStyle name="Calculation 5 3 5 2 2" xfId="1617"/>
    <cellStyle name="Calculation 5 3 5 3" xfId="1618"/>
    <cellStyle name="Calculation 5 3 5 4" xfId="1619"/>
    <cellStyle name="Calculation 5 3 6" xfId="1620"/>
    <cellStyle name="Calculation 5 3 6 2" xfId="1621"/>
    <cellStyle name="Calculation 5 3 6 2 2" xfId="1622"/>
    <cellStyle name="Calculation 5 3 6 3" xfId="1623"/>
    <cellStyle name="Calculation 5 3 7" xfId="1624"/>
    <cellStyle name="Calculation 5 3 7 2" xfId="1625"/>
    <cellStyle name="Calculation 5 3 8" xfId="1626"/>
    <cellStyle name="Calculation 5 4" xfId="1627"/>
    <cellStyle name="Calculation 5 4 2" xfId="1628"/>
    <cellStyle name="Calculation 5 4 2 2" xfId="1629"/>
    <cellStyle name="Calculation 5 4 2 2 2" xfId="1630"/>
    <cellStyle name="Calculation 5 4 2 2 2 2" xfId="1631"/>
    <cellStyle name="Calculation 5 4 2 2 3" xfId="1632"/>
    <cellStyle name="Calculation 5 4 2 3" xfId="1633"/>
    <cellStyle name="Calculation 5 4 2 3 2" xfId="1634"/>
    <cellStyle name="Calculation 5 4 2 4" xfId="1635"/>
    <cellStyle name="Calculation 5 4 3" xfId="1636"/>
    <cellStyle name="Calculation 5 4 3 2" xfId="1637"/>
    <cellStyle name="Calculation 5 4 3 2 2" xfId="1638"/>
    <cellStyle name="Calculation 5 4 3 3" xfId="1639"/>
    <cellStyle name="Calculation 5 4 3 4" xfId="1640"/>
    <cellStyle name="Calculation 5 4 4" xfId="1641"/>
    <cellStyle name="Calculation 5 4 4 2" xfId="1642"/>
    <cellStyle name="Calculation 5 4 4 2 2" xfId="1643"/>
    <cellStyle name="Calculation 5 4 4 3" xfId="1644"/>
    <cellStyle name="Calculation 5 4 5" xfId="1645"/>
    <cellStyle name="Calculation 5 4 5 2" xfId="1646"/>
    <cellStyle name="Calculation 5 4 6" xfId="1647"/>
    <cellStyle name="Calculation 6" xfId="1648"/>
    <cellStyle name="Calculation 6 2" xfId="1649"/>
    <cellStyle name="Calculation 6 2 2" xfId="1650"/>
    <cellStyle name="Calculation 6 2 2 2" xfId="1651"/>
    <cellStyle name="Calculation 6 2 2 2 2" xfId="1652"/>
    <cellStyle name="Calculation 6 2 2 2 2 2" xfId="1653"/>
    <cellStyle name="Calculation 6 2 2 2 2 2 2" xfId="1654"/>
    <cellStyle name="Calculation 6 2 2 2 2 3" xfId="1655"/>
    <cellStyle name="Calculation 6 2 2 2 3" xfId="1656"/>
    <cellStyle name="Calculation 6 2 2 2 3 2" xfId="1657"/>
    <cellStyle name="Calculation 6 2 2 2 4" xfId="1658"/>
    <cellStyle name="Calculation 6 2 2 3" xfId="1659"/>
    <cellStyle name="Calculation 6 2 2 3 2" xfId="1660"/>
    <cellStyle name="Calculation 6 2 2 3 2 2" xfId="1661"/>
    <cellStyle name="Calculation 6 2 2 3 3" xfId="1662"/>
    <cellStyle name="Calculation 6 2 2 3 4" xfId="1663"/>
    <cellStyle name="Calculation 6 2 2 4" xfId="1664"/>
    <cellStyle name="Calculation 6 2 2 4 2" xfId="1665"/>
    <cellStyle name="Calculation 6 2 2 4 2 2" xfId="1666"/>
    <cellStyle name="Calculation 6 2 2 4 3" xfId="1667"/>
    <cellStyle name="Calculation 6 2 2 5" xfId="1668"/>
    <cellStyle name="Calculation 6 2 2 5 2" xfId="1669"/>
    <cellStyle name="Calculation 6 2 2 6" xfId="1670"/>
    <cellStyle name="Calculation 6 2 3" xfId="1671"/>
    <cellStyle name="Calculation 6 2 3 2" xfId="1672"/>
    <cellStyle name="Calculation 6 2 3 2 2" xfId="1673"/>
    <cellStyle name="Calculation 6 2 3 2 2 2" xfId="1674"/>
    <cellStyle name="Calculation 6 2 3 2 2 2 2" xfId="1675"/>
    <cellStyle name="Calculation 6 2 3 2 2 3" xfId="1676"/>
    <cellStyle name="Calculation 6 2 3 2 3" xfId="1677"/>
    <cellStyle name="Calculation 6 2 3 2 3 2" xfId="1678"/>
    <cellStyle name="Calculation 6 2 3 2 4" xfId="1679"/>
    <cellStyle name="Calculation 6 2 3 3" xfId="1680"/>
    <cellStyle name="Calculation 6 2 3 3 2" xfId="1681"/>
    <cellStyle name="Calculation 6 2 3 3 2 2" xfId="1682"/>
    <cellStyle name="Calculation 6 2 3 3 3" xfId="1683"/>
    <cellStyle name="Calculation 6 2 3 3 4" xfId="1684"/>
    <cellStyle name="Calculation 6 2 3 4" xfId="1685"/>
    <cellStyle name="Calculation 6 2 3 4 2" xfId="1686"/>
    <cellStyle name="Calculation 6 2 3 4 2 2" xfId="1687"/>
    <cellStyle name="Calculation 6 2 3 4 3" xfId="1688"/>
    <cellStyle name="Calculation 6 2 3 5" xfId="1689"/>
    <cellStyle name="Calculation 6 2 3 5 2" xfId="1690"/>
    <cellStyle name="Calculation 6 2 3 6" xfId="1691"/>
    <cellStyle name="Calculation 6 2 4" xfId="1692"/>
    <cellStyle name="Calculation 6 2 4 2" xfId="1693"/>
    <cellStyle name="Calculation 6 2 4 2 2" xfId="1694"/>
    <cellStyle name="Calculation 6 2 4 2 2 2" xfId="1695"/>
    <cellStyle name="Calculation 6 2 4 2 3" xfId="1696"/>
    <cellStyle name="Calculation 6 2 4 3" xfId="1697"/>
    <cellStyle name="Calculation 6 2 4 3 2" xfId="1698"/>
    <cellStyle name="Calculation 6 2 4 4" xfId="1699"/>
    <cellStyle name="Calculation 6 2 5" xfId="1700"/>
    <cellStyle name="Calculation 6 2 5 2" xfId="1701"/>
    <cellStyle name="Calculation 6 2 5 2 2" xfId="1702"/>
    <cellStyle name="Calculation 6 2 5 3" xfId="1703"/>
    <cellStyle name="Calculation 6 2 5 4" xfId="1704"/>
    <cellStyle name="Calculation 6 2 6" xfId="1705"/>
    <cellStyle name="Calculation 6 2 6 2" xfId="1706"/>
    <cellStyle name="Calculation 6 2 6 2 2" xfId="1707"/>
    <cellStyle name="Calculation 6 2 6 3" xfId="1708"/>
    <cellStyle name="Calculation 6 2 7" xfId="1709"/>
    <cellStyle name="Calculation 6 2 7 2" xfId="1710"/>
    <cellStyle name="Calculation 6 2 8" xfId="1711"/>
    <cellStyle name="Calculation 6 3" xfId="1712"/>
    <cellStyle name="Calculation 6 3 2" xfId="1713"/>
    <cellStyle name="Calculation 6 3 2 2" xfId="1714"/>
    <cellStyle name="Calculation 6 3 2 2 2" xfId="1715"/>
    <cellStyle name="Calculation 6 3 2 2 2 2" xfId="1716"/>
    <cellStyle name="Calculation 6 3 2 2 3" xfId="1717"/>
    <cellStyle name="Calculation 6 3 2 3" xfId="1718"/>
    <cellStyle name="Calculation 6 3 2 3 2" xfId="1719"/>
    <cellStyle name="Calculation 6 3 2 4" xfId="1720"/>
    <cellStyle name="Calculation 6 3 3" xfId="1721"/>
    <cellStyle name="Calculation 6 3 3 2" xfId="1722"/>
    <cellStyle name="Calculation 6 3 3 2 2" xfId="1723"/>
    <cellStyle name="Calculation 6 3 3 3" xfId="1724"/>
    <cellStyle name="Calculation 6 3 3 4" xfId="1725"/>
    <cellStyle name="Calculation 6 3 4" xfId="1726"/>
    <cellStyle name="Calculation 6 3 4 2" xfId="1727"/>
    <cellStyle name="Calculation 6 3 4 2 2" xfId="1728"/>
    <cellStyle name="Calculation 6 3 4 3" xfId="1729"/>
    <cellStyle name="Calculation 6 3 5" xfId="1730"/>
    <cellStyle name="Calculation 6 3 5 2" xfId="1731"/>
    <cellStyle name="Calculation 6 3 6" xfId="1732"/>
    <cellStyle name="Calculation 6 4" xfId="1733"/>
    <cellStyle name="Calculation 6 4 2" xfId="1734"/>
    <cellStyle name="Calculation 7" xfId="1735"/>
    <cellStyle name="Calculation 7 2" xfId="1736"/>
    <cellStyle name="Calculation 7 2 2" xfId="1737"/>
    <cellStyle name="Calculation 7 2 2 2" xfId="1738"/>
    <cellStyle name="Calculation 7 2 2 2 2" xfId="1739"/>
    <cellStyle name="Calculation 7 2 2 2 2 2" xfId="1740"/>
    <cellStyle name="Calculation 7 2 2 2 3" xfId="1741"/>
    <cellStyle name="Calculation 7 2 2 3" xfId="1742"/>
    <cellStyle name="Calculation 7 2 2 3 2" xfId="1743"/>
    <cellStyle name="Calculation 7 2 2 4" xfId="1744"/>
    <cellStyle name="Calculation 7 2 3" xfId="1745"/>
    <cellStyle name="Calculation 7 2 3 2" xfId="1746"/>
    <cellStyle name="Calculation 7 2 3 2 2" xfId="1747"/>
    <cellStyle name="Calculation 7 2 3 3" xfId="1748"/>
    <cellStyle name="Calculation 7 2 3 4" xfId="1749"/>
    <cellStyle name="Calculation 7 2 4" xfId="1750"/>
    <cellStyle name="Calculation 7 2 4 2" xfId="1751"/>
    <cellStyle name="Calculation 7 2 4 2 2" xfId="1752"/>
    <cellStyle name="Calculation 7 2 4 3" xfId="1753"/>
    <cellStyle name="Calculation 7 2 5" xfId="1754"/>
    <cellStyle name="Calculation 7 2 5 2" xfId="1755"/>
    <cellStyle name="Calculation 7 2 6" xfId="1756"/>
    <cellStyle name="Calculation 7 3" xfId="1757"/>
    <cellStyle name="Calculation 7 3 2" xfId="1758"/>
    <cellStyle name="Calculation 7 3 2 2" xfId="1759"/>
    <cellStyle name="Calculation 7 3 2 2 2" xfId="1760"/>
    <cellStyle name="Calculation 7 3 2 2 2 2" xfId="1761"/>
    <cellStyle name="Calculation 7 3 2 2 3" xfId="1762"/>
    <cellStyle name="Calculation 7 3 2 3" xfId="1763"/>
    <cellStyle name="Calculation 7 3 2 3 2" xfId="1764"/>
    <cellStyle name="Calculation 7 3 2 4" xfId="1765"/>
    <cellStyle name="Calculation 7 3 3" xfId="1766"/>
    <cellStyle name="Calculation 7 3 3 2" xfId="1767"/>
    <cellStyle name="Calculation 7 3 3 2 2" xfId="1768"/>
    <cellStyle name="Calculation 7 3 3 3" xfId="1769"/>
    <cellStyle name="Calculation 7 3 3 4" xfId="1770"/>
    <cellStyle name="Calculation 7 3 4" xfId="1771"/>
    <cellStyle name="Calculation 7 3 4 2" xfId="1772"/>
    <cellStyle name="Calculation 7 3 4 2 2" xfId="1773"/>
    <cellStyle name="Calculation 7 3 4 3" xfId="1774"/>
    <cellStyle name="Calculation 7 3 5" xfId="1775"/>
    <cellStyle name="Calculation 7 3 5 2" xfId="1776"/>
    <cellStyle name="Calculation 7 3 6" xfId="1777"/>
    <cellStyle name="Calculation 7 4" xfId="1778"/>
    <cellStyle name="Calculation 7 4 2" xfId="1779"/>
    <cellStyle name="Calculation 7 4 2 2" xfId="1780"/>
    <cellStyle name="Calculation 7 4 2 2 2" xfId="1781"/>
    <cellStyle name="Calculation 7 4 2 3" xfId="1782"/>
    <cellStyle name="Calculation 7 4 3" xfId="1783"/>
    <cellStyle name="Calculation 7 4 3 2" xfId="1784"/>
    <cellStyle name="Calculation 7 4 4" xfId="1785"/>
    <cellStyle name="Calculation 7 5" xfId="1786"/>
    <cellStyle name="Calculation 7 5 2" xfId="1787"/>
    <cellStyle name="Calculation 7 5 2 2" xfId="1788"/>
    <cellStyle name="Calculation 7 5 3" xfId="1789"/>
    <cellStyle name="Calculation 7 5 4" xfId="1790"/>
    <cellStyle name="Calculation 7 6" xfId="1791"/>
    <cellStyle name="Calculation 7 6 2" xfId="1792"/>
    <cellStyle name="Calculation 7 6 2 2" xfId="1793"/>
    <cellStyle name="Calculation 7 6 3" xfId="1794"/>
    <cellStyle name="Calculation 7 7" xfId="1795"/>
    <cellStyle name="Calculation 7 7 2" xfId="1796"/>
    <cellStyle name="Calculation 7 8" xfId="1797"/>
    <cellStyle name="Check Cell 2" xfId="1798"/>
    <cellStyle name="Check Cell 2 2" xfId="1799"/>
    <cellStyle name="Check Cell 3" xfId="1800"/>
    <cellStyle name="Check Cell 4" xfId="1801"/>
    <cellStyle name="code" xfId="1802"/>
    <cellStyle name="Comma [0] 2" xfId="1803"/>
    <cellStyle name="Comma [0] 2 2" xfId="1804"/>
    <cellStyle name="Comma [0] 2 2 2" xfId="1805"/>
    <cellStyle name="Comma [0] 3" xfId="1806"/>
    <cellStyle name="Comma [0] 3 2" xfId="1807"/>
    <cellStyle name="Comma [0] 3 2 2" xfId="1808"/>
    <cellStyle name="Comma [0] 4" xfId="1809"/>
    <cellStyle name="Comma [0] 4 2" xfId="1810"/>
    <cellStyle name="Comma [0] 5" xfId="2"/>
    <cellStyle name="Comma 10" xfId="1811"/>
    <cellStyle name="Comma 10 2" xfId="1812"/>
    <cellStyle name="Comma 10 2 2" xfId="1813"/>
    <cellStyle name="Comma 10 2 2 2" xfId="1814"/>
    <cellStyle name="Comma 10 2 2 2 2" xfId="1815"/>
    <cellStyle name="Comma 10 2 2 3" xfId="1816"/>
    <cellStyle name="Comma 10 2 3" xfId="1817"/>
    <cellStyle name="Comma 10 2 3 2" xfId="1818"/>
    <cellStyle name="Comma 10 2 4" xfId="1819"/>
    <cellStyle name="Comma 10 3" xfId="1820"/>
    <cellStyle name="Comma 10 3 2" xfId="1821"/>
    <cellStyle name="Comma 10 3 2 2" xfId="1822"/>
    <cellStyle name="Comma 10 3 3" xfId="1823"/>
    <cellStyle name="Comma 10 4" xfId="1824"/>
    <cellStyle name="Comma 10 4 2" xfId="1825"/>
    <cellStyle name="Comma 10 5" xfId="1826"/>
    <cellStyle name="Comma 10 5 2" xfId="1827"/>
    <cellStyle name="Comma 10 6" xfId="1828"/>
    <cellStyle name="Comma 100" xfId="1829"/>
    <cellStyle name="Comma 101" xfId="1830"/>
    <cellStyle name="Comma 102" xfId="1831"/>
    <cellStyle name="Comma 103" xfId="1832"/>
    <cellStyle name="Comma 104" xfId="1833"/>
    <cellStyle name="Comma 105" xfId="1834"/>
    <cellStyle name="Comma 106" xfId="1835"/>
    <cellStyle name="Comma 107" xfId="1836"/>
    <cellStyle name="Comma 108" xfId="1837"/>
    <cellStyle name="Comma 109" xfId="1838"/>
    <cellStyle name="Comma 11" xfId="1839"/>
    <cellStyle name="Comma 11 2" xfId="1840"/>
    <cellStyle name="Comma 11 2 2" xfId="1841"/>
    <cellStyle name="Comma 11 2 2 2" xfId="1842"/>
    <cellStyle name="Comma 11 2 3" xfId="1843"/>
    <cellStyle name="Comma 11 3" xfId="1844"/>
    <cellStyle name="Comma 11 3 2" xfId="1845"/>
    <cellStyle name="Comma 11 4" xfId="1846"/>
    <cellStyle name="Comma 11 4 2" xfId="1847"/>
    <cellStyle name="Comma 11 5" xfId="1848"/>
    <cellStyle name="Comma 110" xfId="1849"/>
    <cellStyle name="Comma 111" xfId="1850"/>
    <cellStyle name="Comma 112" xfId="1851"/>
    <cellStyle name="Comma 113" xfId="1852"/>
    <cellStyle name="Comma 114" xfId="1853"/>
    <cellStyle name="Comma 115" xfId="1854"/>
    <cellStyle name="Comma 116" xfId="1855"/>
    <cellStyle name="Comma 117" xfId="1856"/>
    <cellStyle name="Comma 118" xfId="1857"/>
    <cellStyle name="Comma 119" xfId="1858"/>
    <cellStyle name="Comma 12" xfId="1859"/>
    <cellStyle name="Comma 12 2" xfId="1860"/>
    <cellStyle name="Comma 12 2 2" xfId="1861"/>
    <cellStyle name="Comma 12 2 2 2" xfId="1862"/>
    <cellStyle name="Comma 12 2 3" xfId="1863"/>
    <cellStyle name="Comma 12 3" xfId="1864"/>
    <cellStyle name="Comma 12 3 2" xfId="1865"/>
    <cellStyle name="Comma 12 4" xfId="1866"/>
    <cellStyle name="Comma 12 4 2" xfId="1867"/>
    <cellStyle name="Comma 12 5" xfId="1868"/>
    <cellStyle name="Comma 120" xfId="1869"/>
    <cellStyle name="Comma 121" xfId="1870"/>
    <cellStyle name="Comma 122" xfId="1871"/>
    <cellStyle name="Comma 123" xfId="1872"/>
    <cellStyle name="Comma 124" xfId="1873"/>
    <cellStyle name="Comma 125" xfId="1874"/>
    <cellStyle name="Comma 126" xfId="1875"/>
    <cellStyle name="Comma 127" xfId="1876"/>
    <cellStyle name="Comma 128" xfId="1877"/>
    <cellStyle name="Comma 13" xfId="1878"/>
    <cellStyle name="Comma 13 2" xfId="1879"/>
    <cellStyle name="Comma 14" xfId="1880"/>
    <cellStyle name="Comma 14 2" xfId="1881"/>
    <cellStyle name="Comma 15" xfId="1882"/>
    <cellStyle name="Comma 15 2" xfId="1883"/>
    <cellStyle name="Comma 16" xfId="1884"/>
    <cellStyle name="Comma 16 2" xfId="1885"/>
    <cellStyle name="Comma 17" xfId="1886"/>
    <cellStyle name="Comma 17 2" xfId="1887"/>
    <cellStyle name="Comma 18" xfId="1888"/>
    <cellStyle name="Comma 18 2" xfId="1889"/>
    <cellStyle name="Comma 19" xfId="1890"/>
    <cellStyle name="Comma 19 2" xfId="1891"/>
    <cellStyle name="Comma 2" xfId="1892"/>
    <cellStyle name="Comma 2 2" xfId="1893"/>
    <cellStyle name="Comma 2 2 2" xfId="1894"/>
    <cellStyle name="Comma 2 3" xfId="1895"/>
    <cellStyle name="Comma 20" xfId="1896"/>
    <cellStyle name="Comma 20 2" xfId="1897"/>
    <cellStyle name="Comma 21" xfId="1898"/>
    <cellStyle name="Comma 21 2" xfId="1899"/>
    <cellStyle name="Comma 22" xfId="1900"/>
    <cellStyle name="Comma 23" xfId="1901"/>
    <cellStyle name="Comma 24" xfId="1902"/>
    <cellStyle name="Comma 25" xfId="1903"/>
    <cellStyle name="Comma 26" xfId="1904"/>
    <cellStyle name="Comma 26 2" xfId="1905"/>
    <cellStyle name="Comma 27" xfId="1906"/>
    <cellStyle name="Comma 27 2" xfId="1907"/>
    <cellStyle name="Comma 28" xfId="1908"/>
    <cellStyle name="Comma 28 2" xfId="1909"/>
    <cellStyle name="Comma 29" xfId="1910"/>
    <cellStyle name="Comma 29 2" xfId="1911"/>
    <cellStyle name="Comma 3" xfId="1912"/>
    <cellStyle name="Comma 3 2" xfId="1913"/>
    <cellStyle name="Comma 30" xfId="1914"/>
    <cellStyle name="Comma 30 2" xfId="1915"/>
    <cellStyle name="Comma 31" xfId="1916"/>
    <cellStyle name="Comma 31 2" xfId="1917"/>
    <cellStyle name="Comma 32" xfId="1918"/>
    <cellStyle name="Comma 32 2" xfId="1919"/>
    <cellStyle name="Comma 33" xfId="1920"/>
    <cellStyle name="Comma 33 2" xfId="1921"/>
    <cellStyle name="Comma 34" xfId="1922"/>
    <cellStyle name="Comma 34 2" xfId="1923"/>
    <cellStyle name="Comma 35" xfId="1924"/>
    <cellStyle name="Comma 35 2" xfId="1925"/>
    <cellStyle name="Comma 36" xfId="1926"/>
    <cellStyle name="Comma 36 2" xfId="1927"/>
    <cellStyle name="Comma 37" xfId="1928"/>
    <cellStyle name="Comma 37 2" xfId="1929"/>
    <cellStyle name="Comma 38" xfId="1930"/>
    <cellStyle name="Comma 38 2" xfId="1931"/>
    <cellStyle name="Comma 39" xfId="1932"/>
    <cellStyle name="Comma 39 2" xfId="1933"/>
    <cellStyle name="Comma 4" xfId="1934"/>
    <cellStyle name="Comma 4 2" xfId="1935"/>
    <cellStyle name="Comma 40" xfId="1936"/>
    <cellStyle name="Comma 40 2" xfId="1937"/>
    <cellStyle name="Comma 41" xfId="1938"/>
    <cellStyle name="Comma 41 2" xfId="1939"/>
    <cellStyle name="Comma 42" xfId="1940"/>
    <cellStyle name="Comma 42 2" xfId="1941"/>
    <cellStyle name="Comma 43" xfId="1942"/>
    <cellStyle name="Comma 43 2" xfId="1943"/>
    <cellStyle name="Comma 44" xfId="1944"/>
    <cellStyle name="Comma 44 2" xfId="1945"/>
    <cellStyle name="Comma 45" xfId="1946"/>
    <cellStyle name="Comma 45 2" xfId="1947"/>
    <cellStyle name="Comma 46" xfId="1948"/>
    <cellStyle name="Comma 46 2" xfId="1949"/>
    <cellStyle name="Comma 47" xfId="1950"/>
    <cellStyle name="Comma 47 2" xfId="1951"/>
    <cellStyle name="Comma 48" xfId="1952"/>
    <cellStyle name="Comma 48 2" xfId="1953"/>
    <cellStyle name="Comma 49" xfId="1954"/>
    <cellStyle name="Comma 49 2" xfId="1955"/>
    <cellStyle name="Comma 5" xfId="1956"/>
    <cellStyle name="Comma 5 2" xfId="1957"/>
    <cellStyle name="Comma 5 2 2" xfId="1958"/>
    <cellStyle name="Comma 5 3" xfId="1959"/>
    <cellStyle name="Comma 50" xfId="1960"/>
    <cellStyle name="Comma 50 2" xfId="1961"/>
    <cellStyle name="Comma 51" xfId="1962"/>
    <cellStyle name="Comma 51 2" xfId="1963"/>
    <cellStyle name="Comma 52" xfId="1964"/>
    <cellStyle name="Comma 52 2" xfId="1965"/>
    <cellStyle name="Comma 53" xfId="1966"/>
    <cellStyle name="Comma 53 2" xfId="1967"/>
    <cellStyle name="Comma 54" xfId="1968"/>
    <cellStyle name="Comma 54 2" xfId="1969"/>
    <cellStyle name="Comma 55" xfId="1970"/>
    <cellStyle name="Comma 55 2" xfId="1971"/>
    <cellStyle name="Comma 56" xfId="1972"/>
    <cellStyle name="Comma 56 2" xfId="1973"/>
    <cellStyle name="Comma 57" xfId="1974"/>
    <cellStyle name="Comma 57 2" xfId="1975"/>
    <cellStyle name="Comma 58" xfId="1976"/>
    <cellStyle name="Comma 58 2" xfId="1977"/>
    <cellStyle name="Comma 59" xfId="1978"/>
    <cellStyle name="Comma 59 2" xfId="1979"/>
    <cellStyle name="Comma 6" xfId="1980"/>
    <cellStyle name="Comma 6 2" xfId="1981"/>
    <cellStyle name="Comma 6 2 2" xfId="1982"/>
    <cellStyle name="Comma 6 3" xfId="1983"/>
    <cellStyle name="Comma 60" xfId="1984"/>
    <cellStyle name="Comma 60 2" xfId="1985"/>
    <cellStyle name="Comma 61" xfId="1986"/>
    <cellStyle name="Comma 62" xfId="1987"/>
    <cellStyle name="Comma 63" xfId="1988"/>
    <cellStyle name="Comma 64" xfId="1989"/>
    <cellStyle name="Comma 65" xfId="1990"/>
    <cellStyle name="Comma 66" xfId="1991"/>
    <cellStyle name="Comma 67" xfId="1992"/>
    <cellStyle name="Comma 68" xfId="1993"/>
    <cellStyle name="Comma 69" xfId="1994"/>
    <cellStyle name="Comma 7" xfId="1995"/>
    <cellStyle name="Comma 7 2" xfId="1996"/>
    <cellStyle name="Comma 7 2 2" xfId="1997"/>
    <cellStyle name="Comma 7 2 2 2" xfId="1998"/>
    <cellStyle name="Comma 7 2 3" xfId="1999"/>
    <cellStyle name="Comma 7 3" xfId="2000"/>
    <cellStyle name="Comma 7 3 2" xfId="2001"/>
    <cellStyle name="Comma 7 4" xfId="2002"/>
    <cellStyle name="Comma 7 4 2" xfId="2003"/>
    <cellStyle name="Comma 7 5" xfId="2004"/>
    <cellStyle name="Comma 70" xfId="2005"/>
    <cellStyle name="Comma 71" xfId="2006"/>
    <cellStyle name="Comma 72" xfId="2007"/>
    <cellStyle name="Comma 73" xfId="2008"/>
    <cellStyle name="Comma 74" xfId="2009"/>
    <cellStyle name="Comma 75" xfId="2010"/>
    <cellStyle name="Comma 76" xfId="2011"/>
    <cellStyle name="Comma 77" xfId="2012"/>
    <cellStyle name="Comma 78" xfId="2013"/>
    <cellStyle name="Comma 79" xfId="2014"/>
    <cellStyle name="Comma 8" xfId="2015"/>
    <cellStyle name="Comma 8 2" xfId="2016"/>
    <cellStyle name="Comma 8 2 2" xfId="2017"/>
    <cellStyle name="Comma 8 2 2 2" xfId="2018"/>
    <cellStyle name="Comma 8 2 3" xfId="2019"/>
    <cellStyle name="Comma 8 3" xfId="2020"/>
    <cellStyle name="Comma 8 3 2" xfId="2021"/>
    <cellStyle name="Comma 8 4" xfId="2022"/>
    <cellStyle name="Comma 8 4 2" xfId="2023"/>
    <cellStyle name="Comma 8 5" xfId="2024"/>
    <cellStyle name="Comma 80" xfId="2025"/>
    <cellStyle name="Comma 81" xfId="2026"/>
    <cellStyle name="Comma 82" xfId="2027"/>
    <cellStyle name="Comma 83" xfId="2028"/>
    <cellStyle name="Comma 84" xfId="2029"/>
    <cellStyle name="Comma 85" xfId="2030"/>
    <cellStyle name="Comma 86" xfId="2031"/>
    <cellStyle name="Comma 87" xfId="2032"/>
    <cellStyle name="Comma 88" xfId="2033"/>
    <cellStyle name="Comma 89" xfId="2034"/>
    <cellStyle name="Comma 9" xfId="2035"/>
    <cellStyle name="Comma 9 2" xfId="2036"/>
    <cellStyle name="Comma 9 2 2" xfId="2037"/>
    <cellStyle name="Comma 9 2 2 2" xfId="2038"/>
    <cellStyle name="Comma 9 2 3" xfId="2039"/>
    <cellStyle name="Comma 9 3" xfId="2040"/>
    <cellStyle name="Comma 9 3 2" xfId="2041"/>
    <cellStyle name="Comma 9 4" xfId="2042"/>
    <cellStyle name="Comma 9 4 2" xfId="2043"/>
    <cellStyle name="Comma 9 5" xfId="2044"/>
    <cellStyle name="Comma 90" xfId="2045"/>
    <cellStyle name="Comma 91" xfId="2046"/>
    <cellStyle name="Comma 92" xfId="2047"/>
    <cellStyle name="Comma 93" xfId="2048"/>
    <cellStyle name="Comma 94" xfId="2049"/>
    <cellStyle name="Comma 95" xfId="2050"/>
    <cellStyle name="Comma 96" xfId="2051"/>
    <cellStyle name="Comma 97" xfId="2052"/>
    <cellStyle name="Comma 98" xfId="2053"/>
    <cellStyle name="Comma 99" xfId="2054"/>
    <cellStyle name="COMMENTS" xfId="2055"/>
    <cellStyle name="Currency 2" xfId="2056"/>
    <cellStyle name="Currency 2 2" xfId="2057"/>
    <cellStyle name="Currency 3" xfId="2058"/>
    <cellStyle name="Currency 3 2" xfId="2059"/>
    <cellStyle name="Currency 4" xfId="2060"/>
    <cellStyle name="Currency 4 2" xfId="2061"/>
    <cellStyle name="Currency 5" xfId="2062"/>
    <cellStyle name="Currency 5 2" xfId="2063"/>
    <cellStyle name="Currency 6" xfId="2064"/>
    <cellStyle name="Currency 6 2" xfId="2065"/>
    <cellStyle name="Currency 7" xfId="2066"/>
    <cellStyle name="dash" xfId="2067"/>
    <cellStyle name="Data" xfId="2068"/>
    <cellStyle name="Data2" xfId="2069"/>
    <cellStyle name="Data5" xfId="2070"/>
    <cellStyle name="date" xfId="2071"/>
    <cellStyle name="date 2" xfId="2072"/>
    <cellStyle name="Daymethod" xfId="2073"/>
    <cellStyle name="days" xfId="2074"/>
    <cellStyle name="Dialog" xfId="2075"/>
    <cellStyle name="Explanatory Text 2" xfId="2076"/>
    <cellStyle name="Explanatory Text 3" xfId="2077"/>
    <cellStyle name="FcBackground" xfId="2078"/>
    <cellStyle name="FcBluesFuts" xfId="2079"/>
    <cellStyle name="FcCalculated" xfId="2080"/>
    <cellStyle name="FcCalculated 2" xfId="2081"/>
    <cellStyle name="FcCalculated 3" xfId="2082"/>
    <cellStyle name="FcCalculated_apollo_curves" xfId="2083"/>
    <cellStyle name="FcCalculated2" xfId="2084"/>
    <cellStyle name="FcExtData" xfId="2085"/>
    <cellStyle name="FcFrontFut" xfId="2086"/>
    <cellStyle name="FcFrontRed" xfId="2087"/>
    <cellStyle name="FcGoldFuts" xfId="2088"/>
    <cellStyle name="FcGreenFuts" xfId="2089"/>
    <cellStyle name="FcInput" xfId="2090"/>
    <cellStyle name="FcLabel1" xfId="2091"/>
    <cellStyle name="FcLabel2" xfId="2092"/>
    <cellStyle name="FcNumeric" xfId="2093"/>
    <cellStyle name="FcNumeric 2" xfId="2094"/>
    <cellStyle name="FcRealTime" xfId="2095"/>
    <cellStyle name="FcRealTime 2" xfId="2096"/>
    <cellStyle name="FcRealTime 3" xfId="2097"/>
    <cellStyle name="FcRealTime_apollo_curves" xfId="2098"/>
    <cellStyle name="FcRedFuts" xfId="2099"/>
    <cellStyle name="FcSubHeading" xfId="2100"/>
    <cellStyle name="FcTechHackers" xfId="2101"/>
    <cellStyle name="FcTopLine" xfId="2102"/>
    <cellStyle name="footnote" xfId="2103"/>
    <cellStyle name="footnote2" xfId="2104"/>
    <cellStyle name="GeneralText" xfId="2105"/>
    <cellStyle name="Good 2" xfId="2106"/>
    <cellStyle name="Good 2 2" xfId="2107"/>
    <cellStyle name="Good 3" xfId="2108"/>
    <cellStyle name="Good 4" xfId="2109"/>
    <cellStyle name="Header" xfId="2110"/>
    <cellStyle name="Header 2" xfId="2111"/>
    <cellStyle name="Heading 1 2" xfId="2112"/>
    <cellStyle name="Heading 1 2 2" xfId="2113"/>
    <cellStyle name="Heading 1 3" xfId="2114"/>
    <cellStyle name="Heading 1 3 2" xfId="2115"/>
    <cellStyle name="Heading 1 4" xfId="2116"/>
    <cellStyle name="Heading 1 5" xfId="2117"/>
    <cellStyle name="Heading 1 6" xfId="2118"/>
    <cellStyle name="Heading 2 2" xfId="2119"/>
    <cellStyle name="Heading 2 2 2" xfId="2120"/>
    <cellStyle name="Heading 2 3" xfId="2121"/>
    <cellStyle name="Heading 2 4" xfId="2122"/>
    <cellStyle name="Heading 2 5" xfId="2123"/>
    <cellStyle name="Heading 2 6" xfId="2124"/>
    <cellStyle name="Heading 3 2" xfId="2125"/>
    <cellStyle name="Heading 3 2 2" xfId="2126"/>
    <cellStyle name="Heading 3 3" xfId="2127"/>
    <cellStyle name="Heading 3 3 2" xfId="2128"/>
    <cellStyle name="Heading 3 4" xfId="2129"/>
    <cellStyle name="Heading 3 5" xfId="2130"/>
    <cellStyle name="Heading 3 6" xfId="2131"/>
    <cellStyle name="Heading 4 2" xfId="2132"/>
    <cellStyle name="Heading 4 2 2" xfId="2133"/>
    <cellStyle name="Heading 4 3" xfId="2134"/>
    <cellStyle name="Heading 4 4" xfId="2135"/>
    <cellStyle name="Heading 4 5" xfId="2136"/>
    <cellStyle name="Hidden" xfId="2137"/>
    <cellStyle name="Hyperlink 2" xfId="2138"/>
    <cellStyle name="Hyperlink 2 2" xfId="2139"/>
    <cellStyle name="Hyperlink 2_Instructions and Positions" xfId="2140"/>
    <cellStyle name="implemented" xfId="2141"/>
    <cellStyle name="Input 2" xfId="2142"/>
    <cellStyle name="Input 2 2" xfId="2143"/>
    <cellStyle name="Input 2 2 2" xfId="2144"/>
    <cellStyle name="Input 2 2 2 2" xfId="2145"/>
    <cellStyle name="Input 2 2 2 2 2" xfId="2146"/>
    <cellStyle name="Input 2 2 2 2 2 2" xfId="2147"/>
    <cellStyle name="Input 2 2 2 2 2 2 2" xfId="2148"/>
    <cellStyle name="Input 2 2 2 2 2 2 2 2" xfId="2149"/>
    <cellStyle name="Input 2 2 2 2 2 2 2 2 2" xfId="2150"/>
    <cellStyle name="Input 2 2 2 2 2 2 2 3" xfId="2151"/>
    <cellStyle name="Input 2 2 2 2 2 2 3" xfId="2152"/>
    <cellStyle name="Input 2 2 2 2 2 2 3 2" xfId="2153"/>
    <cellStyle name="Input 2 2 2 2 2 2 4" xfId="2154"/>
    <cellStyle name="Input 2 2 2 2 2 3" xfId="2155"/>
    <cellStyle name="Input 2 2 2 2 2 3 2" xfId="2156"/>
    <cellStyle name="Input 2 2 2 2 2 3 2 2" xfId="2157"/>
    <cellStyle name="Input 2 2 2 2 2 3 3" xfId="2158"/>
    <cellStyle name="Input 2 2 2 2 2 3 4" xfId="2159"/>
    <cellStyle name="Input 2 2 2 2 2 4" xfId="2160"/>
    <cellStyle name="Input 2 2 2 2 2 4 2" xfId="2161"/>
    <cellStyle name="Input 2 2 2 2 2 4 2 2" xfId="2162"/>
    <cellStyle name="Input 2 2 2 2 2 4 3" xfId="2163"/>
    <cellStyle name="Input 2 2 2 2 2 5" xfId="2164"/>
    <cellStyle name="Input 2 2 2 2 2 5 2" xfId="2165"/>
    <cellStyle name="Input 2 2 2 2 2 6" xfId="2166"/>
    <cellStyle name="Input 2 2 2 2 3" xfId="2167"/>
    <cellStyle name="Input 2 2 2 2 3 2" xfId="2168"/>
    <cellStyle name="Input 2 2 2 2 3 2 2" xfId="2169"/>
    <cellStyle name="Input 2 2 2 2 3 2 2 2" xfId="2170"/>
    <cellStyle name="Input 2 2 2 2 3 2 2 2 2" xfId="2171"/>
    <cellStyle name="Input 2 2 2 2 3 2 2 3" xfId="2172"/>
    <cellStyle name="Input 2 2 2 2 3 2 3" xfId="2173"/>
    <cellStyle name="Input 2 2 2 2 3 2 3 2" xfId="2174"/>
    <cellStyle name="Input 2 2 2 2 3 2 4" xfId="2175"/>
    <cellStyle name="Input 2 2 2 2 3 3" xfId="2176"/>
    <cellStyle name="Input 2 2 2 2 3 3 2" xfId="2177"/>
    <cellStyle name="Input 2 2 2 2 3 3 2 2" xfId="2178"/>
    <cellStyle name="Input 2 2 2 2 3 3 3" xfId="2179"/>
    <cellStyle name="Input 2 2 2 2 3 3 4" xfId="2180"/>
    <cellStyle name="Input 2 2 2 2 3 4" xfId="2181"/>
    <cellStyle name="Input 2 2 2 2 3 4 2" xfId="2182"/>
    <cellStyle name="Input 2 2 2 2 3 4 2 2" xfId="2183"/>
    <cellStyle name="Input 2 2 2 2 3 4 3" xfId="2184"/>
    <cellStyle name="Input 2 2 2 2 3 5" xfId="2185"/>
    <cellStyle name="Input 2 2 2 2 3 5 2" xfId="2186"/>
    <cellStyle name="Input 2 2 2 2 3 6" xfId="2187"/>
    <cellStyle name="Input 2 2 2 2 4" xfId="2188"/>
    <cellStyle name="Input 2 2 2 2 4 2" xfId="2189"/>
    <cellStyle name="Input 2 2 2 2 4 2 2" xfId="2190"/>
    <cellStyle name="Input 2 2 2 2 4 2 2 2" xfId="2191"/>
    <cellStyle name="Input 2 2 2 2 4 2 2 2 2" xfId="2192"/>
    <cellStyle name="Input 2 2 2 2 4 2 2 3" xfId="2193"/>
    <cellStyle name="Input 2 2 2 2 4 2 3" xfId="2194"/>
    <cellStyle name="Input 2 2 2 2 4 2 3 2" xfId="2195"/>
    <cellStyle name="Input 2 2 2 2 4 2 4" xfId="2196"/>
    <cellStyle name="Input 2 2 2 2 4 3" xfId="2197"/>
    <cellStyle name="Input 2 2 2 2 4 3 2" xfId="2198"/>
    <cellStyle name="Input 2 2 2 2 4 3 2 2" xfId="2199"/>
    <cellStyle name="Input 2 2 2 2 4 3 3" xfId="2200"/>
    <cellStyle name="Input 2 2 2 2 4 3 4" xfId="2201"/>
    <cellStyle name="Input 2 2 2 2 4 4" xfId="2202"/>
    <cellStyle name="Input 2 2 2 2 4 4 2" xfId="2203"/>
    <cellStyle name="Input 2 2 2 2 4 4 2 2" xfId="2204"/>
    <cellStyle name="Input 2 2 2 2 4 4 3" xfId="2205"/>
    <cellStyle name="Input 2 2 2 2 4 5" xfId="2206"/>
    <cellStyle name="Input 2 2 2 2 4 5 2" xfId="2207"/>
    <cellStyle name="Input 2 2 2 2 4 6" xfId="2208"/>
    <cellStyle name="Input 2 2 2 2 5" xfId="2209"/>
    <cellStyle name="Input 2 2 2 2 5 2" xfId="2210"/>
    <cellStyle name="Input 2 2 2 3" xfId="2211"/>
    <cellStyle name="Input 2 2 2 3 2" xfId="2212"/>
    <cellStyle name="Input 2 2 2 3 2 2" xfId="2213"/>
    <cellStyle name="Input 2 2 2 3 2 2 2" xfId="2214"/>
    <cellStyle name="Input 2 2 2 3 2 2 2 2" xfId="2215"/>
    <cellStyle name="Input 2 2 2 3 2 2 3" xfId="2216"/>
    <cellStyle name="Input 2 2 2 3 2 3" xfId="2217"/>
    <cellStyle name="Input 2 2 2 3 2 3 2" xfId="2218"/>
    <cellStyle name="Input 2 2 2 3 2 4" xfId="2219"/>
    <cellStyle name="Input 2 2 2 3 3" xfId="2220"/>
    <cellStyle name="Input 2 2 2 3 3 2" xfId="2221"/>
    <cellStyle name="Input 2 2 2 3 3 2 2" xfId="2222"/>
    <cellStyle name="Input 2 2 2 3 3 3" xfId="2223"/>
    <cellStyle name="Input 2 2 2 3 3 4" xfId="2224"/>
    <cellStyle name="Input 2 2 2 3 4" xfId="2225"/>
    <cellStyle name="Input 2 2 2 3 4 2" xfId="2226"/>
    <cellStyle name="Input 2 2 2 3 4 2 2" xfId="2227"/>
    <cellStyle name="Input 2 2 2 3 4 3" xfId="2228"/>
    <cellStyle name="Input 2 2 2 3 5" xfId="2229"/>
    <cellStyle name="Input 2 2 2 3 5 2" xfId="2230"/>
    <cellStyle name="Input 2 2 2 3 6" xfId="2231"/>
    <cellStyle name="Input 2 2 2 4" xfId="2232"/>
    <cellStyle name="Input 2 2 2 4 2" xfId="2233"/>
    <cellStyle name="Input 2 2 2 4 2 2" xfId="2234"/>
    <cellStyle name="Input 2 2 2 4 2 2 2" xfId="2235"/>
    <cellStyle name="Input 2 2 2 4 2 2 2 2" xfId="2236"/>
    <cellStyle name="Input 2 2 2 4 2 2 3" xfId="2237"/>
    <cellStyle name="Input 2 2 2 4 2 3" xfId="2238"/>
    <cellStyle name="Input 2 2 2 4 2 3 2" xfId="2239"/>
    <cellStyle name="Input 2 2 2 4 2 4" xfId="2240"/>
    <cellStyle name="Input 2 2 2 4 3" xfId="2241"/>
    <cellStyle name="Input 2 2 2 4 3 2" xfId="2242"/>
    <cellStyle name="Input 2 2 2 4 3 2 2" xfId="2243"/>
    <cellStyle name="Input 2 2 2 4 3 3" xfId="2244"/>
    <cellStyle name="Input 2 2 2 4 3 4" xfId="2245"/>
    <cellStyle name="Input 2 2 2 4 4" xfId="2246"/>
    <cellStyle name="Input 2 2 2 4 4 2" xfId="2247"/>
    <cellStyle name="Input 2 2 2 4 4 2 2" xfId="2248"/>
    <cellStyle name="Input 2 2 2 4 4 3" xfId="2249"/>
    <cellStyle name="Input 2 2 2 4 5" xfId="2250"/>
    <cellStyle name="Input 2 2 2 4 5 2" xfId="2251"/>
    <cellStyle name="Input 2 2 2 4 6" xfId="2252"/>
    <cellStyle name="Input 2 2 2 5" xfId="2253"/>
    <cellStyle name="Input 2 2 2 5 2" xfId="2254"/>
    <cellStyle name="Input 2 2 2 5 2 2" xfId="2255"/>
    <cellStyle name="Input 2 2 2 5 2 2 2" xfId="2256"/>
    <cellStyle name="Input 2 2 2 5 2 2 2 2" xfId="2257"/>
    <cellStyle name="Input 2 2 2 5 2 2 3" xfId="2258"/>
    <cellStyle name="Input 2 2 2 5 2 3" xfId="2259"/>
    <cellStyle name="Input 2 2 2 5 2 3 2" xfId="2260"/>
    <cellStyle name="Input 2 2 2 5 2 4" xfId="2261"/>
    <cellStyle name="Input 2 2 2 5 3" xfId="2262"/>
    <cellStyle name="Input 2 2 2 5 3 2" xfId="2263"/>
    <cellStyle name="Input 2 2 2 5 3 2 2" xfId="2264"/>
    <cellStyle name="Input 2 2 2 5 3 3" xfId="2265"/>
    <cellStyle name="Input 2 2 2 5 3 4" xfId="2266"/>
    <cellStyle name="Input 2 2 2 5 4" xfId="2267"/>
    <cellStyle name="Input 2 2 2 5 4 2" xfId="2268"/>
    <cellStyle name="Input 2 2 2 5 4 2 2" xfId="2269"/>
    <cellStyle name="Input 2 2 2 5 4 3" xfId="2270"/>
    <cellStyle name="Input 2 2 2 5 5" xfId="2271"/>
    <cellStyle name="Input 2 2 2 5 5 2" xfId="2272"/>
    <cellStyle name="Input 2 2 2 5 6" xfId="2273"/>
    <cellStyle name="Input 2 2 3" xfId="2274"/>
    <cellStyle name="Input 2 2 3 2" xfId="2275"/>
    <cellStyle name="Input 2 2 3 2 2" xfId="2276"/>
    <cellStyle name="Input 2 2 3 2 2 2" xfId="2277"/>
    <cellStyle name="Input 2 2 3 2 2 2 2" xfId="2278"/>
    <cellStyle name="Input 2 2 3 2 2 2 2 2" xfId="2279"/>
    <cellStyle name="Input 2 2 3 2 2 2 3" xfId="2280"/>
    <cellStyle name="Input 2 2 3 2 2 3" xfId="2281"/>
    <cellStyle name="Input 2 2 3 2 2 3 2" xfId="2282"/>
    <cellStyle name="Input 2 2 3 2 2 4" xfId="2283"/>
    <cellStyle name="Input 2 2 3 2 3" xfId="2284"/>
    <cellStyle name="Input 2 2 3 2 3 2" xfId="2285"/>
    <cellStyle name="Input 2 2 3 2 3 2 2" xfId="2286"/>
    <cellStyle name="Input 2 2 3 2 3 3" xfId="2287"/>
    <cellStyle name="Input 2 2 3 2 3 4" xfId="2288"/>
    <cellStyle name="Input 2 2 3 2 4" xfId="2289"/>
    <cellStyle name="Input 2 2 3 2 4 2" xfId="2290"/>
    <cellStyle name="Input 2 2 3 2 4 2 2" xfId="2291"/>
    <cellStyle name="Input 2 2 3 2 4 3" xfId="2292"/>
    <cellStyle name="Input 2 2 3 2 5" xfId="2293"/>
    <cellStyle name="Input 2 2 3 2 5 2" xfId="2294"/>
    <cellStyle name="Input 2 2 3 2 6" xfId="2295"/>
    <cellStyle name="Input 2 2 3 3" xfId="2296"/>
    <cellStyle name="Input 2 2 3 3 2" xfId="2297"/>
    <cellStyle name="Input 2 2 3 3 2 2" xfId="2298"/>
    <cellStyle name="Input 2 2 3 3 2 2 2" xfId="2299"/>
    <cellStyle name="Input 2 2 3 3 2 2 2 2" xfId="2300"/>
    <cellStyle name="Input 2 2 3 3 2 2 3" xfId="2301"/>
    <cellStyle name="Input 2 2 3 3 2 3" xfId="2302"/>
    <cellStyle name="Input 2 2 3 3 2 3 2" xfId="2303"/>
    <cellStyle name="Input 2 2 3 3 2 4" xfId="2304"/>
    <cellStyle name="Input 2 2 3 3 3" xfId="2305"/>
    <cellStyle name="Input 2 2 3 3 3 2" xfId="2306"/>
    <cellStyle name="Input 2 2 3 3 3 2 2" xfId="2307"/>
    <cellStyle name="Input 2 2 3 3 3 3" xfId="2308"/>
    <cellStyle name="Input 2 2 3 3 3 4" xfId="2309"/>
    <cellStyle name="Input 2 2 3 3 4" xfId="2310"/>
    <cellStyle name="Input 2 2 3 3 4 2" xfId="2311"/>
    <cellStyle name="Input 2 2 3 3 4 2 2" xfId="2312"/>
    <cellStyle name="Input 2 2 3 3 4 3" xfId="2313"/>
    <cellStyle name="Input 2 2 3 3 5" xfId="2314"/>
    <cellStyle name="Input 2 2 3 3 5 2" xfId="2315"/>
    <cellStyle name="Input 2 2 3 3 6" xfId="2316"/>
    <cellStyle name="Input 2 2 3 4" xfId="2317"/>
    <cellStyle name="Input 2 2 3 4 2" xfId="2318"/>
    <cellStyle name="Input 2 2 3 4 2 2" xfId="2319"/>
    <cellStyle name="Input 2 2 3 4 2 2 2" xfId="2320"/>
    <cellStyle name="Input 2 2 3 4 2 2 2 2" xfId="2321"/>
    <cellStyle name="Input 2 2 3 4 2 2 3" xfId="2322"/>
    <cellStyle name="Input 2 2 3 4 2 3" xfId="2323"/>
    <cellStyle name="Input 2 2 3 4 2 3 2" xfId="2324"/>
    <cellStyle name="Input 2 2 3 4 2 4" xfId="2325"/>
    <cellStyle name="Input 2 2 3 4 3" xfId="2326"/>
    <cellStyle name="Input 2 2 3 4 3 2" xfId="2327"/>
    <cellStyle name="Input 2 2 3 4 3 2 2" xfId="2328"/>
    <cellStyle name="Input 2 2 3 4 3 3" xfId="2329"/>
    <cellStyle name="Input 2 2 3 4 3 4" xfId="2330"/>
    <cellStyle name="Input 2 2 3 4 4" xfId="2331"/>
    <cellStyle name="Input 2 2 3 4 4 2" xfId="2332"/>
    <cellStyle name="Input 2 2 3 4 4 2 2" xfId="2333"/>
    <cellStyle name="Input 2 2 3 4 4 3" xfId="2334"/>
    <cellStyle name="Input 2 2 3 4 5" xfId="2335"/>
    <cellStyle name="Input 2 2 3 4 5 2" xfId="2336"/>
    <cellStyle name="Input 2 2 3 4 6" xfId="2337"/>
    <cellStyle name="Input 2 2 3 5" xfId="2338"/>
    <cellStyle name="Input 2 2 3 5 2" xfId="2339"/>
    <cellStyle name="Input 2 2 4" xfId="2340"/>
    <cellStyle name="Input 2 2 4 2" xfId="2341"/>
    <cellStyle name="Input 2 2 4 2 2" xfId="2342"/>
    <cellStyle name="Input 2 2 4 2 2 2" xfId="2343"/>
    <cellStyle name="Input 2 2 4 2 2 2 2" xfId="2344"/>
    <cellStyle name="Input 2 2 4 2 2 2 2 2" xfId="2345"/>
    <cellStyle name="Input 2 2 4 2 2 2 3" xfId="2346"/>
    <cellStyle name="Input 2 2 4 2 2 3" xfId="2347"/>
    <cellStyle name="Input 2 2 4 2 2 3 2" xfId="2348"/>
    <cellStyle name="Input 2 2 4 2 2 4" xfId="2349"/>
    <cellStyle name="Input 2 2 4 2 3" xfId="2350"/>
    <cellStyle name="Input 2 2 4 2 3 2" xfId="2351"/>
    <cellStyle name="Input 2 2 4 2 3 2 2" xfId="2352"/>
    <cellStyle name="Input 2 2 4 2 3 3" xfId="2353"/>
    <cellStyle name="Input 2 2 4 2 3 4" xfId="2354"/>
    <cellStyle name="Input 2 2 4 2 4" xfId="2355"/>
    <cellStyle name="Input 2 2 4 2 4 2" xfId="2356"/>
    <cellStyle name="Input 2 2 4 2 4 2 2" xfId="2357"/>
    <cellStyle name="Input 2 2 4 2 4 3" xfId="2358"/>
    <cellStyle name="Input 2 2 4 2 5" xfId="2359"/>
    <cellStyle name="Input 2 2 4 2 5 2" xfId="2360"/>
    <cellStyle name="Input 2 2 4 2 6" xfId="2361"/>
    <cellStyle name="Input 2 2 4 3" xfId="2362"/>
    <cellStyle name="Input 2 2 4 3 2" xfId="2363"/>
    <cellStyle name="Input 2 2 4 3 2 2" xfId="2364"/>
    <cellStyle name="Input 2 2 4 3 2 2 2" xfId="2365"/>
    <cellStyle name="Input 2 2 4 3 2 2 2 2" xfId="2366"/>
    <cellStyle name="Input 2 2 4 3 2 2 3" xfId="2367"/>
    <cellStyle name="Input 2 2 4 3 2 3" xfId="2368"/>
    <cellStyle name="Input 2 2 4 3 2 3 2" xfId="2369"/>
    <cellStyle name="Input 2 2 4 3 2 4" xfId="2370"/>
    <cellStyle name="Input 2 2 4 3 3" xfId="2371"/>
    <cellStyle name="Input 2 2 4 3 3 2" xfId="2372"/>
    <cellStyle name="Input 2 2 4 3 3 2 2" xfId="2373"/>
    <cellStyle name="Input 2 2 4 3 3 3" xfId="2374"/>
    <cellStyle name="Input 2 2 4 3 3 4" xfId="2375"/>
    <cellStyle name="Input 2 2 4 3 4" xfId="2376"/>
    <cellStyle name="Input 2 2 4 3 4 2" xfId="2377"/>
    <cellStyle name="Input 2 2 4 3 4 2 2" xfId="2378"/>
    <cellStyle name="Input 2 2 4 3 4 3" xfId="2379"/>
    <cellStyle name="Input 2 2 4 3 5" xfId="2380"/>
    <cellStyle name="Input 2 2 4 3 5 2" xfId="2381"/>
    <cellStyle name="Input 2 2 4 3 6" xfId="2382"/>
    <cellStyle name="Input 2 2 4 4" xfId="2383"/>
    <cellStyle name="Input 2 2 4 4 2" xfId="2384"/>
    <cellStyle name="Input 2 2 4 4 2 2" xfId="2385"/>
    <cellStyle name="Input 2 2 4 4 2 2 2" xfId="2386"/>
    <cellStyle name="Input 2 2 4 4 2 3" xfId="2387"/>
    <cellStyle name="Input 2 2 4 4 3" xfId="2388"/>
    <cellStyle name="Input 2 2 4 4 3 2" xfId="2389"/>
    <cellStyle name="Input 2 2 4 4 4" xfId="2390"/>
    <cellStyle name="Input 2 2 4 5" xfId="2391"/>
    <cellStyle name="Input 2 2 4 5 2" xfId="2392"/>
    <cellStyle name="Input 2 2 4 5 2 2" xfId="2393"/>
    <cellStyle name="Input 2 2 4 5 3" xfId="2394"/>
    <cellStyle name="Input 2 2 4 5 4" xfId="2395"/>
    <cellStyle name="Input 2 2 4 6" xfId="2396"/>
    <cellStyle name="Input 2 2 4 6 2" xfId="2397"/>
    <cellStyle name="Input 2 2 4 6 2 2" xfId="2398"/>
    <cellStyle name="Input 2 2 4 6 3" xfId="2399"/>
    <cellStyle name="Input 2 2 4 7" xfId="2400"/>
    <cellStyle name="Input 2 2 4 7 2" xfId="2401"/>
    <cellStyle name="Input 2 2 4 8" xfId="2402"/>
    <cellStyle name="Input 2 2 5" xfId="2403"/>
    <cellStyle name="Input 2 2 5 2" xfId="2404"/>
    <cellStyle name="Input 2 2 5 2 2" xfId="2405"/>
    <cellStyle name="Input 2 2 5 2 2 2" xfId="2406"/>
    <cellStyle name="Input 2 2 5 2 2 2 2" xfId="2407"/>
    <cellStyle name="Input 2 2 5 2 2 3" xfId="2408"/>
    <cellStyle name="Input 2 2 5 2 3" xfId="2409"/>
    <cellStyle name="Input 2 2 5 2 3 2" xfId="2410"/>
    <cellStyle name="Input 2 2 5 2 4" xfId="2411"/>
    <cellStyle name="Input 2 2 5 3" xfId="2412"/>
    <cellStyle name="Input 2 2 5 3 2" xfId="2413"/>
    <cellStyle name="Input 2 2 5 3 2 2" xfId="2414"/>
    <cellStyle name="Input 2 2 5 3 3" xfId="2415"/>
    <cellStyle name="Input 2 2 5 3 4" xfId="2416"/>
    <cellStyle name="Input 2 2 5 4" xfId="2417"/>
    <cellStyle name="Input 2 2 5 4 2" xfId="2418"/>
    <cellStyle name="Input 2 2 5 4 2 2" xfId="2419"/>
    <cellStyle name="Input 2 2 5 4 3" xfId="2420"/>
    <cellStyle name="Input 2 2 5 5" xfId="2421"/>
    <cellStyle name="Input 2 2 5 5 2" xfId="2422"/>
    <cellStyle name="Input 2 2 5 6" xfId="2423"/>
    <cellStyle name="Input 2 3" xfId="2424"/>
    <cellStyle name="Input 2 3 2" xfId="2425"/>
    <cellStyle name="Input 2 3 2 2" xfId="2426"/>
    <cellStyle name="Input 2 3 2 2 2" xfId="2427"/>
    <cellStyle name="Input 2 3 2 2 2 2" xfId="2428"/>
    <cellStyle name="Input 2 3 2 2 2 2 2" xfId="2429"/>
    <cellStyle name="Input 2 3 2 2 2 2 2 2" xfId="2430"/>
    <cellStyle name="Input 2 3 2 2 2 2 3" xfId="2431"/>
    <cellStyle name="Input 2 3 2 2 2 3" xfId="2432"/>
    <cellStyle name="Input 2 3 2 2 2 3 2" xfId="2433"/>
    <cellStyle name="Input 2 3 2 2 2 4" xfId="2434"/>
    <cellStyle name="Input 2 3 2 2 3" xfId="2435"/>
    <cellStyle name="Input 2 3 2 2 3 2" xfId="2436"/>
    <cellStyle name="Input 2 3 2 2 3 2 2" xfId="2437"/>
    <cellStyle name="Input 2 3 2 2 3 3" xfId="2438"/>
    <cellStyle name="Input 2 3 2 2 3 4" xfId="2439"/>
    <cellStyle name="Input 2 3 2 2 4" xfId="2440"/>
    <cellStyle name="Input 2 3 2 2 4 2" xfId="2441"/>
    <cellStyle name="Input 2 3 2 2 4 2 2" xfId="2442"/>
    <cellStyle name="Input 2 3 2 2 4 3" xfId="2443"/>
    <cellStyle name="Input 2 3 2 2 5" xfId="2444"/>
    <cellStyle name="Input 2 3 2 2 5 2" xfId="2445"/>
    <cellStyle name="Input 2 3 2 2 6" xfId="2446"/>
    <cellStyle name="Input 2 3 2 3" xfId="2447"/>
    <cellStyle name="Input 2 3 2 3 2" xfId="2448"/>
    <cellStyle name="Input 2 3 2 3 2 2" xfId="2449"/>
    <cellStyle name="Input 2 3 2 3 2 2 2" xfId="2450"/>
    <cellStyle name="Input 2 3 2 3 2 2 2 2" xfId="2451"/>
    <cellStyle name="Input 2 3 2 3 2 2 3" xfId="2452"/>
    <cellStyle name="Input 2 3 2 3 2 3" xfId="2453"/>
    <cellStyle name="Input 2 3 2 3 2 3 2" xfId="2454"/>
    <cellStyle name="Input 2 3 2 3 2 4" xfId="2455"/>
    <cellStyle name="Input 2 3 2 3 3" xfId="2456"/>
    <cellStyle name="Input 2 3 2 3 3 2" xfId="2457"/>
    <cellStyle name="Input 2 3 2 3 3 2 2" xfId="2458"/>
    <cellStyle name="Input 2 3 2 3 3 3" xfId="2459"/>
    <cellStyle name="Input 2 3 2 3 3 4" xfId="2460"/>
    <cellStyle name="Input 2 3 2 3 4" xfId="2461"/>
    <cellStyle name="Input 2 3 2 3 4 2" xfId="2462"/>
    <cellStyle name="Input 2 3 2 3 4 2 2" xfId="2463"/>
    <cellStyle name="Input 2 3 2 3 4 3" xfId="2464"/>
    <cellStyle name="Input 2 3 2 3 5" xfId="2465"/>
    <cellStyle name="Input 2 3 2 3 5 2" xfId="2466"/>
    <cellStyle name="Input 2 3 2 3 6" xfId="2467"/>
    <cellStyle name="Input 2 3 2 4" xfId="2468"/>
    <cellStyle name="Input 2 3 2 4 2" xfId="2469"/>
    <cellStyle name="Input 2 3 2 4 2 2" xfId="2470"/>
    <cellStyle name="Input 2 3 2 4 2 2 2" xfId="2471"/>
    <cellStyle name="Input 2 3 2 4 2 2 2 2" xfId="2472"/>
    <cellStyle name="Input 2 3 2 4 2 2 3" xfId="2473"/>
    <cellStyle name="Input 2 3 2 4 2 3" xfId="2474"/>
    <cellStyle name="Input 2 3 2 4 2 3 2" xfId="2475"/>
    <cellStyle name="Input 2 3 2 4 2 4" xfId="2476"/>
    <cellStyle name="Input 2 3 2 4 3" xfId="2477"/>
    <cellStyle name="Input 2 3 2 4 3 2" xfId="2478"/>
    <cellStyle name="Input 2 3 2 4 3 2 2" xfId="2479"/>
    <cellStyle name="Input 2 3 2 4 3 3" xfId="2480"/>
    <cellStyle name="Input 2 3 2 4 3 4" xfId="2481"/>
    <cellStyle name="Input 2 3 2 4 4" xfId="2482"/>
    <cellStyle name="Input 2 3 2 4 4 2" xfId="2483"/>
    <cellStyle name="Input 2 3 2 4 4 2 2" xfId="2484"/>
    <cellStyle name="Input 2 3 2 4 4 3" xfId="2485"/>
    <cellStyle name="Input 2 3 2 4 5" xfId="2486"/>
    <cellStyle name="Input 2 3 2 4 5 2" xfId="2487"/>
    <cellStyle name="Input 2 3 2 4 6" xfId="2488"/>
    <cellStyle name="Input 2 3 2 5" xfId="2489"/>
    <cellStyle name="Input 2 3 2 5 2" xfId="2490"/>
    <cellStyle name="Input 2 3 3" xfId="2491"/>
    <cellStyle name="Input 2 3 3 2" xfId="2492"/>
    <cellStyle name="Input 2 3 3 2 2" xfId="2493"/>
    <cellStyle name="Input 2 3 3 2 2 2" xfId="2494"/>
    <cellStyle name="Input 2 3 3 2 2 2 2" xfId="2495"/>
    <cellStyle name="Input 2 3 3 2 2 3" xfId="2496"/>
    <cellStyle name="Input 2 3 3 2 3" xfId="2497"/>
    <cellStyle name="Input 2 3 3 2 3 2" xfId="2498"/>
    <cellStyle name="Input 2 3 3 2 4" xfId="2499"/>
    <cellStyle name="Input 2 3 3 3" xfId="2500"/>
    <cellStyle name="Input 2 3 3 3 2" xfId="2501"/>
    <cellStyle name="Input 2 3 3 3 2 2" xfId="2502"/>
    <cellStyle name="Input 2 3 3 3 3" xfId="2503"/>
    <cellStyle name="Input 2 3 3 3 4" xfId="2504"/>
    <cellStyle name="Input 2 3 3 4" xfId="2505"/>
    <cellStyle name="Input 2 3 3 4 2" xfId="2506"/>
    <cellStyle name="Input 2 3 3 4 2 2" xfId="2507"/>
    <cellStyle name="Input 2 3 3 4 3" xfId="2508"/>
    <cellStyle name="Input 2 3 3 5" xfId="2509"/>
    <cellStyle name="Input 2 3 3 5 2" xfId="2510"/>
    <cellStyle name="Input 2 3 3 6" xfId="2511"/>
    <cellStyle name="Input 2 3 4" xfId="2512"/>
    <cellStyle name="Input 2 3 4 2" xfId="2513"/>
    <cellStyle name="Input 2 3 4 2 2" xfId="2514"/>
    <cellStyle name="Input 2 3 4 2 2 2" xfId="2515"/>
    <cellStyle name="Input 2 3 4 2 2 2 2" xfId="2516"/>
    <cellStyle name="Input 2 3 4 2 2 3" xfId="2517"/>
    <cellStyle name="Input 2 3 4 2 3" xfId="2518"/>
    <cellStyle name="Input 2 3 4 2 3 2" xfId="2519"/>
    <cellStyle name="Input 2 3 4 2 4" xfId="2520"/>
    <cellStyle name="Input 2 3 4 3" xfId="2521"/>
    <cellStyle name="Input 2 3 4 3 2" xfId="2522"/>
    <cellStyle name="Input 2 3 4 3 2 2" xfId="2523"/>
    <cellStyle name="Input 2 3 4 3 3" xfId="2524"/>
    <cellStyle name="Input 2 3 4 3 4" xfId="2525"/>
    <cellStyle name="Input 2 3 4 4" xfId="2526"/>
    <cellStyle name="Input 2 3 4 4 2" xfId="2527"/>
    <cellStyle name="Input 2 3 4 4 2 2" xfId="2528"/>
    <cellStyle name="Input 2 3 4 4 3" xfId="2529"/>
    <cellStyle name="Input 2 3 4 5" xfId="2530"/>
    <cellStyle name="Input 2 3 4 5 2" xfId="2531"/>
    <cellStyle name="Input 2 3 4 6" xfId="2532"/>
    <cellStyle name="Input 2 3 5" xfId="2533"/>
    <cellStyle name="Input 2 3 5 2" xfId="2534"/>
    <cellStyle name="Input 2 3 5 2 2" xfId="2535"/>
    <cellStyle name="Input 2 3 5 2 2 2" xfId="2536"/>
    <cellStyle name="Input 2 3 5 2 2 2 2" xfId="2537"/>
    <cellStyle name="Input 2 3 5 2 2 3" xfId="2538"/>
    <cellStyle name="Input 2 3 5 2 3" xfId="2539"/>
    <cellStyle name="Input 2 3 5 2 3 2" xfId="2540"/>
    <cellStyle name="Input 2 3 5 2 4" xfId="2541"/>
    <cellStyle name="Input 2 3 5 3" xfId="2542"/>
    <cellStyle name="Input 2 3 5 3 2" xfId="2543"/>
    <cellStyle name="Input 2 3 5 3 2 2" xfId="2544"/>
    <cellStyle name="Input 2 3 5 3 3" xfId="2545"/>
    <cellStyle name="Input 2 3 5 3 4" xfId="2546"/>
    <cellStyle name="Input 2 3 5 4" xfId="2547"/>
    <cellStyle name="Input 2 3 5 4 2" xfId="2548"/>
    <cellStyle name="Input 2 3 5 4 2 2" xfId="2549"/>
    <cellStyle name="Input 2 3 5 4 3" xfId="2550"/>
    <cellStyle name="Input 2 3 5 5" xfId="2551"/>
    <cellStyle name="Input 2 3 5 5 2" xfId="2552"/>
    <cellStyle name="Input 2 3 5 6" xfId="2553"/>
    <cellStyle name="Input 2 4" xfId="2554"/>
    <cellStyle name="Input 2 4 2" xfId="2555"/>
    <cellStyle name="Input 2 4 2 2" xfId="2556"/>
    <cellStyle name="Input 2 4 2 2 2" xfId="2557"/>
    <cellStyle name="Input 2 4 2 2 2 2" xfId="2558"/>
    <cellStyle name="Input 2 4 2 2 2 2 2" xfId="2559"/>
    <cellStyle name="Input 2 4 2 2 2 3" xfId="2560"/>
    <cellStyle name="Input 2 4 2 2 3" xfId="2561"/>
    <cellStyle name="Input 2 4 2 2 3 2" xfId="2562"/>
    <cellStyle name="Input 2 4 2 2 4" xfId="2563"/>
    <cellStyle name="Input 2 4 2 3" xfId="2564"/>
    <cellStyle name="Input 2 4 2 3 2" xfId="2565"/>
    <cellStyle name="Input 2 4 2 3 2 2" xfId="2566"/>
    <cellStyle name="Input 2 4 2 3 3" xfId="2567"/>
    <cellStyle name="Input 2 4 2 3 4" xfId="2568"/>
    <cellStyle name="Input 2 4 2 4" xfId="2569"/>
    <cellStyle name="Input 2 4 2 4 2" xfId="2570"/>
    <cellStyle name="Input 2 4 2 4 2 2" xfId="2571"/>
    <cellStyle name="Input 2 4 2 4 3" xfId="2572"/>
    <cellStyle name="Input 2 4 2 5" xfId="2573"/>
    <cellStyle name="Input 2 4 2 5 2" xfId="2574"/>
    <cellStyle name="Input 2 4 2 6" xfId="2575"/>
    <cellStyle name="Input 2 4 3" xfId="2576"/>
    <cellStyle name="Input 2 4 3 2" xfId="2577"/>
    <cellStyle name="Input 2 4 3 2 2" xfId="2578"/>
    <cellStyle name="Input 2 4 3 2 2 2" xfId="2579"/>
    <cellStyle name="Input 2 4 3 2 2 2 2" xfId="2580"/>
    <cellStyle name="Input 2 4 3 2 2 3" xfId="2581"/>
    <cellStyle name="Input 2 4 3 2 3" xfId="2582"/>
    <cellStyle name="Input 2 4 3 2 3 2" xfId="2583"/>
    <cellStyle name="Input 2 4 3 2 4" xfId="2584"/>
    <cellStyle name="Input 2 4 3 3" xfId="2585"/>
    <cellStyle name="Input 2 4 3 3 2" xfId="2586"/>
    <cellStyle name="Input 2 4 3 3 2 2" xfId="2587"/>
    <cellStyle name="Input 2 4 3 3 3" xfId="2588"/>
    <cellStyle name="Input 2 4 3 3 4" xfId="2589"/>
    <cellStyle name="Input 2 4 3 4" xfId="2590"/>
    <cellStyle name="Input 2 4 3 4 2" xfId="2591"/>
    <cellStyle name="Input 2 4 3 4 2 2" xfId="2592"/>
    <cellStyle name="Input 2 4 3 4 3" xfId="2593"/>
    <cellStyle name="Input 2 4 3 5" xfId="2594"/>
    <cellStyle name="Input 2 4 3 5 2" xfId="2595"/>
    <cellStyle name="Input 2 4 3 6" xfId="2596"/>
    <cellStyle name="Input 2 4 4" xfId="2597"/>
    <cellStyle name="Input 2 4 4 2" xfId="2598"/>
    <cellStyle name="Input 2 4 4 2 2" xfId="2599"/>
    <cellStyle name="Input 2 4 4 2 2 2" xfId="2600"/>
    <cellStyle name="Input 2 4 4 2 2 2 2" xfId="2601"/>
    <cellStyle name="Input 2 4 4 2 2 3" xfId="2602"/>
    <cellStyle name="Input 2 4 4 2 3" xfId="2603"/>
    <cellStyle name="Input 2 4 4 2 3 2" xfId="2604"/>
    <cellStyle name="Input 2 4 4 2 4" xfId="2605"/>
    <cellStyle name="Input 2 4 4 3" xfId="2606"/>
    <cellStyle name="Input 2 4 4 3 2" xfId="2607"/>
    <cellStyle name="Input 2 4 4 3 2 2" xfId="2608"/>
    <cellStyle name="Input 2 4 4 3 3" xfId="2609"/>
    <cellStyle name="Input 2 4 4 3 4" xfId="2610"/>
    <cellStyle name="Input 2 4 4 4" xfId="2611"/>
    <cellStyle name="Input 2 4 4 4 2" xfId="2612"/>
    <cellStyle name="Input 2 4 4 4 2 2" xfId="2613"/>
    <cellStyle name="Input 2 4 4 4 3" xfId="2614"/>
    <cellStyle name="Input 2 4 4 5" xfId="2615"/>
    <cellStyle name="Input 2 4 4 5 2" xfId="2616"/>
    <cellStyle name="Input 2 4 4 6" xfId="2617"/>
    <cellStyle name="Input 2 4 5" xfId="2618"/>
    <cellStyle name="Input 2 4 5 2" xfId="2619"/>
    <cellStyle name="Input 2 5" xfId="2620"/>
    <cellStyle name="Input 2 5 2" xfId="2621"/>
    <cellStyle name="Input 2 5 2 2" xfId="2622"/>
    <cellStyle name="Input 2 5 2 2 2" xfId="2623"/>
    <cellStyle name="Input 2 5 2 2 2 2" xfId="2624"/>
    <cellStyle name="Input 2 5 2 2 2 2 2" xfId="2625"/>
    <cellStyle name="Input 2 5 2 2 2 3" xfId="2626"/>
    <cellStyle name="Input 2 5 2 2 3" xfId="2627"/>
    <cellStyle name="Input 2 5 2 2 3 2" xfId="2628"/>
    <cellStyle name="Input 2 5 2 2 4" xfId="2629"/>
    <cellStyle name="Input 2 5 2 3" xfId="2630"/>
    <cellStyle name="Input 2 5 2 3 2" xfId="2631"/>
    <cellStyle name="Input 2 5 2 3 2 2" xfId="2632"/>
    <cellStyle name="Input 2 5 2 3 3" xfId="2633"/>
    <cellStyle name="Input 2 5 2 3 4" xfId="2634"/>
    <cellStyle name="Input 2 5 2 4" xfId="2635"/>
    <cellStyle name="Input 2 5 2 4 2" xfId="2636"/>
    <cellStyle name="Input 2 5 2 4 2 2" xfId="2637"/>
    <cellStyle name="Input 2 5 2 4 3" xfId="2638"/>
    <cellStyle name="Input 2 5 2 5" xfId="2639"/>
    <cellStyle name="Input 2 5 2 5 2" xfId="2640"/>
    <cellStyle name="Input 2 5 2 6" xfId="2641"/>
    <cellStyle name="Input 2 5 3" xfId="2642"/>
    <cellStyle name="Input 2 5 3 2" xfId="2643"/>
    <cellStyle name="Input 2 5 3 2 2" xfId="2644"/>
    <cellStyle name="Input 2 5 3 2 2 2" xfId="2645"/>
    <cellStyle name="Input 2 5 3 2 2 2 2" xfId="2646"/>
    <cellStyle name="Input 2 5 3 2 2 3" xfId="2647"/>
    <cellStyle name="Input 2 5 3 2 3" xfId="2648"/>
    <cellStyle name="Input 2 5 3 2 3 2" xfId="2649"/>
    <cellStyle name="Input 2 5 3 2 4" xfId="2650"/>
    <cellStyle name="Input 2 5 3 3" xfId="2651"/>
    <cellStyle name="Input 2 5 3 3 2" xfId="2652"/>
    <cellStyle name="Input 2 5 3 3 2 2" xfId="2653"/>
    <cellStyle name="Input 2 5 3 3 3" xfId="2654"/>
    <cellStyle name="Input 2 5 3 3 4" xfId="2655"/>
    <cellStyle name="Input 2 5 3 4" xfId="2656"/>
    <cellStyle name="Input 2 5 3 4 2" xfId="2657"/>
    <cellStyle name="Input 2 5 3 4 2 2" xfId="2658"/>
    <cellStyle name="Input 2 5 3 4 3" xfId="2659"/>
    <cellStyle name="Input 2 5 3 5" xfId="2660"/>
    <cellStyle name="Input 2 5 3 5 2" xfId="2661"/>
    <cellStyle name="Input 2 5 3 6" xfId="2662"/>
    <cellStyle name="Input 2 5 4" xfId="2663"/>
    <cellStyle name="Input 2 5 4 2" xfId="2664"/>
    <cellStyle name="Input 2 5 4 2 2" xfId="2665"/>
    <cellStyle name="Input 2 5 4 2 2 2" xfId="2666"/>
    <cellStyle name="Input 2 5 4 2 3" xfId="2667"/>
    <cellStyle name="Input 2 5 4 3" xfId="2668"/>
    <cellStyle name="Input 2 5 4 3 2" xfId="2669"/>
    <cellStyle name="Input 2 5 4 4" xfId="2670"/>
    <cellStyle name="Input 2 5 5" xfId="2671"/>
    <cellStyle name="Input 2 5 5 2" xfId="2672"/>
    <cellStyle name="Input 2 5 5 2 2" xfId="2673"/>
    <cellStyle name="Input 2 5 5 3" xfId="2674"/>
    <cellStyle name="Input 2 5 5 4" xfId="2675"/>
    <cellStyle name="Input 2 5 6" xfId="2676"/>
    <cellStyle name="Input 2 5 6 2" xfId="2677"/>
    <cellStyle name="Input 2 5 6 2 2" xfId="2678"/>
    <cellStyle name="Input 2 5 6 3" xfId="2679"/>
    <cellStyle name="Input 2 5 7" xfId="2680"/>
    <cellStyle name="Input 2 5 7 2" xfId="2681"/>
    <cellStyle name="Input 2 5 8" xfId="2682"/>
    <cellStyle name="Input 2 6" xfId="2683"/>
    <cellStyle name="Input 2 6 2" xfId="2684"/>
    <cellStyle name="Input 2 6 2 2" xfId="2685"/>
    <cellStyle name="Input 2 6 2 2 2" xfId="2686"/>
    <cellStyle name="Input 2 6 2 2 2 2" xfId="2687"/>
    <cellStyle name="Input 2 6 2 2 3" xfId="2688"/>
    <cellStyle name="Input 2 6 2 3" xfId="2689"/>
    <cellStyle name="Input 2 6 2 3 2" xfId="2690"/>
    <cellStyle name="Input 2 6 2 4" xfId="2691"/>
    <cellStyle name="Input 2 6 3" xfId="2692"/>
    <cellStyle name="Input 2 6 3 2" xfId="2693"/>
    <cellStyle name="Input 2 6 3 2 2" xfId="2694"/>
    <cellStyle name="Input 2 6 3 3" xfId="2695"/>
    <cellStyle name="Input 2 6 3 4" xfId="2696"/>
    <cellStyle name="Input 2 6 4" xfId="2697"/>
    <cellStyle name="Input 2 6 4 2" xfId="2698"/>
    <cellStyle name="Input 2 6 4 2 2" xfId="2699"/>
    <cellStyle name="Input 2 6 4 3" xfId="2700"/>
    <cellStyle name="Input 2 6 5" xfId="2701"/>
    <cellStyle name="Input 2 6 5 2" xfId="2702"/>
    <cellStyle name="Input 2 6 6" xfId="2703"/>
    <cellStyle name="Input 3" xfId="2704"/>
    <cellStyle name="Input 3 2" xfId="2705"/>
    <cellStyle name="Input 3 2 2" xfId="2706"/>
    <cellStyle name="Input 3 2 2 2" xfId="2707"/>
    <cellStyle name="Input 3 2 2 2 2" xfId="2708"/>
    <cellStyle name="Input 3 2 2 2 2 2" xfId="2709"/>
    <cellStyle name="Input 3 2 2 2 2 2 2" xfId="2710"/>
    <cellStyle name="Input 3 2 2 2 2 3" xfId="2711"/>
    <cellStyle name="Input 3 2 2 2 3" xfId="2712"/>
    <cellStyle name="Input 3 2 2 2 3 2" xfId="2713"/>
    <cellStyle name="Input 3 2 2 2 4" xfId="2714"/>
    <cellStyle name="Input 3 2 2 3" xfId="2715"/>
    <cellStyle name="Input 3 2 2 3 2" xfId="2716"/>
    <cellStyle name="Input 3 2 2 3 2 2" xfId="2717"/>
    <cellStyle name="Input 3 2 2 3 3" xfId="2718"/>
    <cellStyle name="Input 3 2 2 3 4" xfId="2719"/>
    <cellStyle name="Input 3 2 2 4" xfId="2720"/>
    <cellStyle name="Input 3 2 2 4 2" xfId="2721"/>
    <cellStyle name="Input 3 2 2 4 2 2" xfId="2722"/>
    <cellStyle name="Input 3 2 2 4 3" xfId="2723"/>
    <cellStyle name="Input 3 2 2 5" xfId="2724"/>
    <cellStyle name="Input 3 2 2 5 2" xfId="2725"/>
    <cellStyle name="Input 3 2 2 6" xfId="2726"/>
    <cellStyle name="Input 3 2 3" xfId="2727"/>
    <cellStyle name="Input 3 2 3 2" xfId="2728"/>
    <cellStyle name="Input 3 2 3 2 2" xfId="2729"/>
    <cellStyle name="Input 3 2 3 2 2 2" xfId="2730"/>
    <cellStyle name="Input 3 2 3 2 2 2 2" xfId="2731"/>
    <cellStyle name="Input 3 2 3 2 2 3" xfId="2732"/>
    <cellStyle name="Input 3 2 3 2 3" xfId="2733"/>
    <cellStyle name="Input 3 2 3 2 3 2" xfId="2734"/>
    <cellStyle name="Input 3 2 3 2 4" xfId="2735"/>
    <cellStyle name="Input 3 2 3 3" xfId="2736"/>
    <cellStyle name="Input 3 2 3 3 2" xfId="2737"/>
    <cellStyle name="Input 3 2 3 3 2 2" xfId="2738"/>
    <cellStyle name="Input 3 2 3 3 3" xfId="2739"/>
    <cellStyle name="Input 3 2 3 3 4" xfId="2740"/>
    <cellStyle name="Input 3 2 3 4" xfId="2741"/>
    <cellStyle name="Input 3 2 3 4 2" xfId="2742"/>
    <cellStyle name="Input 3 2 3 4 2 2" xfId="2743"/>
    <cellStyle name="Input 3 2 3 4 3" xfId="2744"/>
    <cellStyle name="Input 3 2 3 5" xfId="2745"/>
    <cellStyle name="Input 3 2 3 5 2" xfId="2746"/>
    <cellStyle name="Input 3 2 3 6" xfId="2747"/>
    <cellStyle name="Input 3 2 4" xfId="2748"/>
    <cellStyle name="Input 3 2 4 2" xfId="2749"/>
    <cellStyle name="Input 3 2 4 2 2" xfId="2750"/>
    <cellStyle name="Input 3 2 4 2 2 2" xfId="2751"/>
    <cellStyle name="Input 3 2 4 2 2 2 2" xfId="2752"/>
    <cellStyle name="Input 3 2 4 2 2 3" xfId="2753"/>
    <cellStyle name="Input 3 2 4 2 3" xfId="2754"/>
    <cellStyle name="Input 3 2 4 2 3 2" xfId="2755"/>
    <cellStyle name="Input 3 2 4 2 4" xfId="2756"/>
    <cellStyle name="Input 3 2 4 3" xfId="2757"/>
    <cellStyle name="Input 3 2 4 3 2" xfId="2758"/>
    <cellStyle name="Input 3 2 4 3 2 2" xfId="2759"/>
    <cellStyle name="Input 3 2 4 3 3" xfId="2760"/>
    <cellStyle name="Input 3 2 4 3 4" xfId="2761"/>
    <cellStyle name="Input 3 2 4 4" xfId="2762"/>
    <cellStyle name="Input 3 2 4 4 2" xfId="2763"/>
    <cellStyle name="Input 3 2 4 4 2 2" xfId="2764"/>
    <cellStyle name="Input 3 2 4 4 3" xfId="2765"/>
    <cellStyle name="Input 3 2 4 5" xfId="2766"/>
    <cellStyle name="Input 3 2 4 5 2" xfId="2767"/>
    <cellStyle name="Input 3 2 4 6" xfId="2768"/>
    <cellStyle name="Input 3 2 5" xfId="2769"/>
    <cellStyle name="Input 3 2 5 2" xfId="2770"/>
    <cellStyle name="Input 3 3" xfId="2771"/>
    <cellStyle name="Input 3 3 2" xfId="2772"/>
    <cellStyle name="Input 3 3 2 2" xfId="2773"/>
    <cellStyle name="Input 3 3 2 2 2" xfId="2774"/>
    <cellStyle name="Input 3 3 2 2 2 2" xfId="2775"/>
    <cellStyle name="Input 3 3 2 2 2 2 2" xfId="2776"/>
    <cellStyle name="Input 3 3 2 2 2 3" xfId="2777"/>
    <cellStyle name="Input 3 3 2 2 3" xfId="2778"/>
    <cellStyle name="Input 3 3 2 2 3 2" xfId="2779"/>
    <cellStyle name="Input 3 3 2 2 4" xfId="2780"/>
    <cellStyle name="Input 3 3 2 3" xfId="2781"/>
    <cellStyle name="Input 3 3 2 3 2" xfId="2782"/>
    <cellStyle name="Input 3 3 2 3 2 2" xfId="2783"/>
    <cellStyle name="Input 3 3 2 3 3" xfId="2784"/>
    <cellStyle name="Input 3 3 2 3 4" xfId="2785"/>
    <cellStyle name="Input 3 3 2 4" xfId="2786"/>
    <cellStyle name="Input 3 3 2 4 2" xfId="2787"/>
    <cellStyle name="Input 3 3 2 4 2 2" xfId="2788"/>
    <cellStyle name="Input 3 3 2 4 3" xfId="2789"/>
    <cellStyle name="Input 3 3 2 5" xfId="2790"/>
    <cellStyle name="Input 3 3 2 5 2" xfId="2791"/>
    <cellStyle name="Input 3 3 2 6" xfId="2792"/>
    <cellStyle name="Input 3 3 3" xfId="2793"/>
    <cellStyle name="Input 3 3 3 2" xfId="2794"/>
    <cellStyle name="Input 3 3 3 2 2" xfId="2795"/>
    <cellStyle name="Input 3 3 3 2 2 2" xfId="2796"/>
    <cellStyle name="Input 3 3 3 2 2 2 2" xfId="2797"/>
    <cellStyle name="Input 3 3 3 2 2 3" xfId="2798"/>
    <cellStyle name="Input 3 3 3 2 3" xfId="2799"/>
    <cellStyle name="Input 3 3 3 2 3 2" xfId="2800"/>
    <cellStyle name="Input 3 3 3 2 4" xfId="2801"/>
    <cellStyle name="Input 3 3 3 3" xfId="2802"/>
    <cellStyle name="Input 3 3 3 3 2" xfId="2803"/>
    <cellStyle name="Input 3 3 3 3 2 2" xfId="2804"/>
    <cellStyle name="Input 3 3 3 3 3" xfId="2805"/>
    <cellStyle name="Input 3 3 3 3 4" xfId="2806"/>
    <cellStyle name="Input 3 3 3 4" xfId="2807"/>
    <cellStyle name="Input 3 3 3 4 2" xfId="2808"/>
    <cellStyle name="Input 3 3 3 4 2 2" xfId="2809"/>
    <cellStyle name="Input 3 3 3 4 3" xfId="2810"/>
    <cellStyle name="Input 3 3 3 5" xfId="2811"/>
    <cellStyle name="Input 3 3 3 5 2" xfId="2812"/>
    <cellStyle name="Input 3 3 3 6" xfId="2813"/>
    <cellStyle name="Input 3 3 4" xfId="2814"/>
    <cellStyle name="Input 3 3 4 2" xfId="2815"/>
    <cellStyle name="Input 3 3 4 2 2" xfId="2816"/>
    <cellStyle name="Input 3 3 4 2 2 2" xfId="2817"/>
    <cellStyle name="Input 3 3 4 2 3" xfId="2818"/>
    <cellStyle name="Input 3 3 4 3" xfId="2819"/>
    <cellStyle name="Input 3 3 4 3 2" xfId="2820"/>
    <cellStyle name="Input 3 3 4 4" xfId="2821"/>
    <cellStyle name="Input 3 3 5" xfId="2822"/>
    <cellStyle name="Input 3 3 5 2" xfId="2823"/>
    <cellStyle name="Input 3 3 5 2 2" xfId="2824"/>
    <cellStyle name="Input 3 3 5 3" xfId="2825"/>
    <cellStyle name="Input 3 3 5 4" xfId="2826"/>
    <cellStyle name="Input 3 3 6" xfId="2827"/>
    <cellStyle name="Input 3 3 6 2" xfId="2828"/>
    <cellStyle name="Input 3 3 6 2 2" xfId="2829"/>
    <cellStyle name="Input 3 3 6 3" xfId="2830"/>
    <cellStyle name="Input 3 3 7" xfId="2831"/>
    <cellStyle name="Input 3 3 7 2" xfId="2832"/>
    <cellStyle name="Input 3 3 8" xfId="2833"/>
    <cellStyle name="Input 3 4" xfId="2834"/>
    <cellStyle name="Input 3 4 2" xfId="2835"/>
    <cellStyle name="Input 3 4 2 2" xfId="2836"/>
    <cellStyle name="Input 3 4 2 2 2" xfId="2837"/>
    <cellStyle name="Input 3 4 2 2 2 2" xfId="2838"/>
    <cellStyle name="Input 3 4 2 2 3" xfId="2839"/>
    <cellStyle name="Input 3 4 2 3" xfId="2840"/>
    <cellStyle name="Input 3 4 2 3 2" xfId="2841"/>
    <cellStyle name="Input 3 4 2 4" xfId="2842"/>
    <cellStyle name="Input 3 4 3" xfId="2843"/>
    <cellStyle name="Input 3 4 3 2" xfId="2844"/>
    <cellStyle name="Input 3 4 3 2 2" xfId="2845"/>
    <cellStyle name="Input 3 4 3 3" xfId="2846"/>
    <cellStyle name="Input 3 4 3 4" xfId="2847"/>
    <cellStyle name="Input 3 4 4" xfId="2848"/>
    <cellStyle name="Input 3 4 4 2" xfId="2849"/>
    <cellStyle name="Input 3 4 4 2 2" xfId="2850"/>
    <cellStyle name="Input 3 4 4 3" xfId="2851"/>
    <cellStyle name="Input 3 4 5" xfId="2852"/>
    <cellStyle name="Input 3 4 5 2" xfId="2853"/>
    <cellStyle name="Input 3 4 6" xfId="2854"/>
    <cellStyle name="Input 4" xfId="2855"/>
    <cellStyle name="Input 4 2" xfId="2856"/>
    <cellStyle name="Input 4 2 2" xfId="2857"/>
    <cellStyle name="Input 4 2 2 2" xfId="2858"/>
    <cellStyle name="Input 4 2 2 2 2" xfId="2859"/>
    <cellStyle name="Input 4 2 2 2 2 2" xfId="2860"/>
    <cellStyle name="Input 4 2 2 2 2 2 2" xfId="2861"/>
    <cellStyle name="Input 4 2 2 2 2 3" xfId="2862"/>
    <cellStyle name="Input 4 2 2 2 3" xfId="2863"/>
    <cellStyle name="Input 4 2 2 2 3 2" xfId="2864"/>
    <cellStyle name="Input 4 2 2 2 4" xfId="2865"/>
    <cellStyle name="Input 4 2 2 3" xfId="2866"/>
    <cellStyle name="Input 4 2 2 3 2" xfId="2867"/>
    <cellStyle name="Input 4 2 2 3 2 2" xfId="2868"/>
    <cellStyle name="Input 4 2 2 3 3" xfId="2869"/>
    <cellStyle name="Input 4 2 2 3 4" xfId="2870"/>
    <cellStyle name="Input 4 2 2 4" xfId="2871"/>
    <cellStyle name="Input 4 2 2 4 2" xfId="2872"/>
    <cellStyle name="Input 4 2 2 4 2 2" xfId="2873"/>
    <cellStyle name="Input 4 2 2 4 3" xfId="2874"/>
    <cellStyle name="Input 4 2 2 5" xfId="2875"/>
    <cellStyle name="Input 4 2 2 5 2" xfId="2876"/>
    <cellStyle name="Input 4 2 2 6" xfId="2877"/>
    <cellStyle name="Input 4 2 3" xfId="2878"/>
    <cellStyle name="Input 4 2 3 2" xfId="2879"/>
    <cellStyle name="Input 4 2 3 2 2" xfId="2880"/>
    <cellStyle name="Input 4 2 3 2 2 2" xfId="2881"/>
    <cellStyle name="Input 4 2 3 2 2 2 2" xfId="2882"/>
    <cellStyle name="Input 4 2 3 2 2 3" xfId="2883"/>
    <cellStyle name="Input 4 2 3 2 3" xfId="2884"/>
    <cellStyle name="Input 4 2 3 2 3 2" xfId="2885"/>
    <cellStyle name="Input 4 2 3 2 4" xfId="2886"/>
    <cellStyle name="Input 4 2 3 3" xfId="2887"/>
    <cellStyle name="Input 4 2 3 3 2" xfId="2888"/>
    <cellStyle name="Input 4 2 3 3 2 2" xfId="2889"/>
    <cellStyle name="Input 4 2 3 3 3" xfId="2890"/>
    <cellStyle name="Input 4 2 3 3 4" xfId="2891"/>
    <cellStyle name="Input 4 2 3 4" xfId="2892"/>
    <cellStyle name="Input 4 2 3 4 2" xfId="2893"/>
    <cellStyle name="Input 4 2 3 4 2 2" xfId="2894"/>
    <cellStyle name="Input 4 2 3 4 3" xfId="2895"/>
    <cellStyle name="Input 4 2 3 5" xfId="2896"/>
    <cellStyle name="Input 4 2 3 5 2" xfId="2897"/>
    <cellStyle name="Input 4 2 3 6" xfId="2898"/>
    <cellStyle name="Input 4 2 4" xfId="2899"/>
    <cellStyle name="Input 4 2 4 2" xfId="2900"/>
    <cellStyle name="Input 4 2 4 2 2" xfId="2901"/>
    <cellStyle name="Input 4 2 4 2 2 2" xfId="2902"/>
    <cellStyle name="Input 4 2 4 2 2 2 2" xfId="2903"/>
    <cellStyle name="Input 4 2 4 2 2 3" xfId="2904"/>
    <cellStyle name="Input 4 2 4 2 3" xfId="2905"/>
    <cellStyle name="Input 4 2 4 2 3 2" xfId="2906"/>
    <cellStyle name="Input 4 2 4 2 4" xfId="2907"/>
    <cellStyle name="Input 4 2 4 3" xfId="2908"/>
    <cellStyle name="Input 4 2 4 3 2" xfId="2909"/>
    <cellStyle name="Input 4 2 4 3 2 2" xfId="2910"/>
    <cellStyle name="Input 4 2 4 3 3" xfId="2911"/>
    <cellStyle name="Input 4 2 4 3 4" xfId="2912"/>
    <cellStyle name="Input 4 2 4 4" xfId="2913"/>
    <cellStyle name="Input 4 2 4 4 2" xfId="2914"/>
    <cellStyle name="Input 4 2 4 4 2 2" xfId="2915"/>
    <cellStyle name="Input 4 2 4 4 3" xfId="2916"/>
    <cellStyle name="Input 4 2 4 5" xfId="2917"/>
    <cellStyle name="Input 4 2 4 5 2" xfId="2918"/>
    <cellStyle name="Input 4 2 4 6" xfId="2919"/>
    <cellStyle name="Input 4 2 5" xfId="2920"/>
    <cellStyle name="Input 4 2 5 2" xfId="2921"/>
    <cellStyle name="Input 4 3" xfId="2922"/>
    <cellStyle name="Input 4 3 2" xfId="2923"/>
    <cellStyle name="Input 4 3 2 2" xfId="2924"/>
    <cellStyle name="Input 4 3 2 2 2" xfId="2925"/>
    <cellStyle name="Input 4 3 2 2 2 2" xfId="2926"/>
    <cellStyle name="Input 4 3 2 2 2 2 2" xfId="2927"/>
    <cellStyle name="Input 4 3 2 2 2 3" xfId="2928"/>
    <cellStyle name="Input 4 3 2 2 3" xfId="2929"/>
    <cellStyle name="Input 4 3 2 2 3 2" xfId="2930"/>
    <cellStyle name="Input 4 3 2 2 4" xfId="2931"/>
    <cellStyle name="Input 4 3 2 3" xfId="2932"/>
    <cellStyle name="Input 4 3 2 3 2" xfId="2933"/>
    <cellStyle name="Input 4 3 2 3 2 2" xfId="2934"/>
    <cellStyle name="Input 4 3 2 3 3" xfId="2935"/>
    <cellStyle name="Input 4 3 2 3 4" xfId="2936"/>
    <cellStyle name="Input 4 3 2 4" xfId="2937"/>
    <cellStyle name="Input 4 3 2 4 2" xfId="2938"/>
    <cellStyle name="Input 4 3 2 4 2 2" xfId="2939"/>
    <cellStyle name="Input 4 3 2 4 3" xfId="2940"/>
    <cellStyle name="Input 4 3 2 5" xfId="2941"/>
    <cellStyle name="Input 4 3 2 5 2" xfId="2942"/>
    <cellStyle name="Input 4 3 2 6" xfId="2943"/>
    <cellStyle name="Input 4 3 3" xfId="2944"/>
    <cellStyle name="Input 4 3 3 2" xfId="2945"/>
    <cellStyle name="Input 4 3 3 2 2" xfId="2946"/>
    <cellStyle name="Input 4 3 3 2 2 2" xfId="2947"/>
    <cellStyle name="Input 4 3 3 2 2 2 2" xfId="2948"/>
    <cellStyle name="Input 4 3 3 2 2 3" xfId="2949"/>
    <cellStyle name="Input 4 3 3 2 3" xfId="2950"/>
    <cellStyle name="Input 4 3 3 2 3 2" xfId="2951"/>
    <cellStyle name="Input 4 3 3 2 4" xfId="2952"/>
    <cellStyle name="Input 4 3 3 3" xfId="2953"/>
    <cellStyle name="Input 4 3 3 3 2" xfId="2954"/>
    <cellStyle name="Input 4 3 3 3 2 2" xfId="2955"/>
    <cellStyle name="Input 4 3 3 3 3" xfId="2956"/>
    <cellStyle name="Input 4 3 3 3 4" xfId="2957"/>
    <cellStyle name="Input 4 3 3 4" xfId="2958"/>
    <cellStyle name="Input 4 3 3 4 2" xfId="2959"/>
    <cellStyle name="Input 4 3 3 4 2 2" xfId="2960"/>
    <cellStyle name="Input 4 3 3 4 3" xfId="2961"/>
    <cellStyle name="Input 4 3 3 5" xfId="2962"/>
    <cellStyle name="Input 4 3 3 5 2" xfId="2963"/>
    <cellStyle name="Input 4 3 3 6" xfId="2964"/>
    <cellStyle name="Input 4 3 4" xfId="2965"/>
    <cellStyle name="Input 4 3 4 2" xfId="2966"/>
    <cellStyle name="Input 4 3 4 2 2" xfId="2967"/>
    <cellStyle name="Input 4 3 4 2 2 2" xfId="2968"/>
    <cellStyle name="Input 4 3 4 2 3" xfId="2969"/>
    <cellStyle name="Input 4 3 4 3" xfId="2970"/>
    <cellStyle name="Input 4 3 4 3 2" xfId="2971"/>
    <cellStyle name="Input 4 3 4 4" xfId="2972"/>
    <cellStyle name="Input 4 3 5" xfId="2973"/>
    <cellStyle name="Input 4 3 5 2" xfId="2974"/>
    <cellStyle name="Input 4 3 5 2 2" xfId="2975"/>
    <cellStyle name="Input 4 3 5 3" xfId="2976"/>
    <cellStyle name="Input 4 3 5 4" xfId="2977"/>
    <cellStyle name="Input 4 3 6" xfId="2978"/>
    <cellStyle name="Input 4 3 6 2" xfId="2979"/>
    <cellStyle name="Input 4 3 6 2 2" xfId="2980"/>
    <cellStyle name="Input 4 3 6 3" xfId="2981"/>
    <cellStyle name="Input 4 3 7" xfId="2982"/>
    <cellStyle name="Input 4 3 7 2" xfId="2983"/>
    <cellStyle name="Input 4 3 8" xfId="2984"/>
    <cellStyle name="Input 4 4" xfId="2985"/>
    <cellStyle name="Input 4 4 2" xfId="2986"/>
    <cellStyle name="Input 4 4 2 2" xfId="2987"/>
    <cellStyle name="Input 4 4 2 2 2" xfId="2988"/>
    <cellStyle name="Input 4 4 2 2 2 2" xfId="2989"/>
    <cellStyle name="Input 4 4 2 2 3" xfId="2990"/>
    <cellStyle name="Input 4 4 2 3" xfId="2991"/>
    <cellStyle name="Input 4 4 2 3 2" xfId="2992"/>
    <cellStyle name="Input 4 4 2 4" xfId="2993"/>
    <cellStyle name="Input 4 4 3" xfId="2994"/>
    <cellStyle name="Input 4 4 3 2" xfId="2995"/>
    <cellStyle name="Input 4 4 3 2 2" xfId="2996"/>
    <cellStyle name="Input 4 4 3 3" xfId="2997"/>
    <cellStyle name="Input 4 4 3 4" xfId="2998"/>
    <cellStyle name="Input 4 4 4" xfId="2999"/>
    <cellStyle name="Input 4 4 4 2" xfId="3000"/>
    <cellStyle name="Input 4 4 4 2 2" xfId="3001"/>
    <cellStyle name="Input 4 4 4 3" xfId="3002"/>
    <cellStyle name="Input 4 4 5" xfId="3003"/>
    <cellStyle name="Input 4 4 5 2" xfId="3004"/>
    <cellStyle name="Input 4 4 6" xfId="3005"/>
    <cellStyle name="Input 5" xfId="3006"/>
    <cellStyle name="Input 5 2" xfId="3007"/>
    <cellStyle name="Input 5 2 2" xfId="3008"/>
    <cellStyle name="Input 5 2 2 2" xfId="3009"/>
    <cellStyle name="Input 5 2 2 2 2" xfId="3010"/>
    <cellStyle name="Input 5 2 2 2 2 2" xfId="3011"/>
    <cellStyle name="Input 5 2 2 2 3" xfId="3012"/>
    <cellStyle name="Input 5 2 2 3" xfId="3013"/>
    <cellStyle name="Input 5 2 2 3 2" xfId="3014"/>
    <cellStyle name="Input 5 2 2 4" xfId="3015"/>
    <cellStyle name="Input 5 2 3" xfId="3016"/>
    <cellStyle name="Input 5 2 3 2" xfId="3017"/>
    <cellStyle name="Input 5 2 3 2 2" xfId="3018"/>
    <cellStyle name="Input 5 2 3 3" xfId="3019"/>
    <cellStyle name="Input 5 2 3 4" xfId="3020"/>
    <cellStyle name="Input 5 2 4" xfId="3021"/>
    <cellStyle name="Input 5 2 4 2" xfId="3022"/>
    <cellStyle name="Input 5 2 4 2 2" xfId="3023"/>
    <cellStyle name="Input 5 2 4 3" xfId="3024"/>
    <cellStyle name="Input 5 2 5" xfId="3025"/>
    <cellStyle name="Input 5 2 5 2" xfId="3026"/>
    <cellStyle name="Input 5 2 6" xfId="3027"/>
    <cellStyle name="Input 5 3" xfId="3028"/>
    <cellStyle name="Input 5 3 2" xfId="3029"/>
    <cellStyle name="Input 5 3 2 2" xfId="3030"/>
    <cellStyle name="Input 5 3 2 2 2" xfId="3031"/>
    <cellStyle name="Input 5 3 2 2 2 2" xfId="3032"/>
    <cellStyle name="Input 5 3 2 2 3" xfId="3033"/>
    <cellStyle name="Input 5 3 2 3" xfId="3034"/>
    <cellStyle name="Input 5 3 2 3 2" xfId="3035"/>
    <cellStyle name="Input 5 3 2 4" xfId="3036"/>
    <cellStyle name="Input 5 3 3" xfId="3037"/>
    <cellStyle name="Input 5 3 3 2" xfId="3038"/>
    <cellStyle name="Input 5 3 3 2 2" xfId="3039"/>
    <cellStyle name="Input 5 3 3 3" xfId="3040"/>
    <cellStyle name="Input 5 3 3 4" xfId="3041"/>
    <cellStyle name="Input 5 3 4" xfId="3042"/>
    <cellStyle name="Input 5 3 4 2" xfId="3043"/>
    <cellStyle name="Input 5 3 4 2 2" xfId="3044"/>
    <cellStyle name="Input 5 3 4 3" xfId="3045"/>
    <cellStyle name="Input 5 3 5" xfId="3046"/>
    <cellStyle name="Input 5 3 5 2" xfId="3047"/>
    <cellStyle name="Input 5 3 6" xfId="3048"/>
    <cellStyle name="Input 5 4" xfId="3049"/>
    <cellStyle name="Input 5 4 2" xfId="3050"/>
    <cellStyle name="Input 5 4 2 2" xfId="3051"/>
    <cellStyle name="Input 5 4 2 2 2" xfId="3052"/>
    <cellStyle name="Input 5 4 2 2 2 2" xfId="3053"/>
    <cellStyle name="Input 5 4 2 2 3" xfId="3054"/>
    <cellStyle name="Input 5 4 2 3" xfId="3055"/>
    <cellStyle name="Input 5 4 2 3 2" xfId="3056"/>
    <cellStyle name="Input 5 4 2 4" xfId="3057"/>
    <cellStyle name="Input 5 4 3" xfId="3058"/>
    <cellStyle name="Input 5 4 3 2" xfId="3059"/>
    <cellStyle name="Input 5 4 3 2 2" xfId="3060"/>
    <cellStyle name="Input 5 4 3 3" xfId="3061"/>
    <cellStyle name="Input 5 4 3 4" xfId="3062"/>
    <cellStyle name="Input 5 4 4" xfId="3063"/>
    <cellStyle name="Input 5 4 4 2" xfId="3064"/>
    <cellStyle name="Input 5 4 4 2 2" xfId="3065"/>
    <cellStyle name="Input 5 4 4 3" xfId="3066"/>
    <cellStyle name="Input 5 4 5" xfId="3067"/>
    <cellStyle name="Input 5 4 5 2" xfId="3068"/>
    <cellStyle name="Input 5 4 6" xfId="3069"/>
    <cellStyle name="Input 5 5" xfId="3070"/>
    <cellStyle name="Input 5 5 2" xfId="3071"/>
    <cellStyle name="Input 6" xfId="3072"/>
    <cellStyle name="Input 6 2" xfId="3073"/>
    <cellStyle name="Input 6 2 2" xfId="3074"/>
    <cellStyle name="Input 6 2 2 2" xfId="3075"/>
    <cellStyle name="Input 6 2 2 2 2" xfId="3076"/>
    <cellStyle name="Input 6 2 2 2 2 2" xfId="3077"/>
    <cellStyle name="Input 6 2 2 2 3" xfId="3078"/>
    <cellStyle name="Input 6 2 2 3" xfId="3079"/>
    <cellStyle name="Input 6 2 2 3 2" xfId="3080"/>
    <cellStyle name="Input 6 2 2 4" xfId="3081"/>
    <cellStyle name="Input 6 2 3" xfId="3082"/>
    <cellStyle name="Input 6 2 3 2" xfId="3083"/>
    <cellStyle name="Input 6 2 3 2 2" xfId="3084"/>
    <cellStyle name="Input 6 2 3 3" xfId="3085"/>
    <cellStyle name="Input 6 2 3 4" xfId="3086"/>
    <cellStyle name="Input 6 2 4" xfId="3087"/>
    <cellStyle name="Input 6 2 4 2" xfId="3088"/>
    <cellStyle name="Input 6 2 4 2 2" xfId="3089"/>
    <cellStyle name="Input 6 2 4 3" xfId="3090"/>
    <cellStyle name="Input 6 2 5" xfId="3091"/>
    <cellStyle name="Input 6 2 5 2" xfId="3092"/>
    <cellStyle name="Input 6 2 6" xfId="3093"/>
    <cellStyle name="Input 6 3" xfId="3094"/>
    <cellStyle name="Input 6 3 2" xfId="3095"/>
    <cellStyle name="Input 6 3 2 2" xfId="3096"/>
    <cellStyle name="Input 6 3 2 2 2" xfId="3097"/>
    <cellStyle name="Input 6 3 2 2 2 2" xfId="3098"/>
    <cellStyle name="Input 6 3 2 2 3" xfId="3099"/>
    <cellStyle name="Input 6 3 2 3" xfId="3100"/>
    <cellStyle name="Input 6 3 2 3 2" xfId="3101"/>
    <cellStyle name="Input 6 3 2 4" xfId="3102"/>
    <cellStyle name="Input 6 3 3" xfId="3103"/>
    <cellStyle name="Input 6 3 3 2" xfId="3104"/>
    <cellStyle name="Input 6 3 3 2 2" xfId="3105"/>
    <cellStyle name="Input 6 3 3 3" xfId="3106"/>
    <cellStyle name="Input 6 3 3 4" xfId="3107"/>
    <cellStyle name="Input 6 3 4" xfId="3108"/>
    <cellStyle name="Input 6 3 4 2" xfId="3109"/>
    <cellStyle name="Input 6 3 4 2 2" xfId="3110"/>
    <cellStyle name="Input 6 3 4 3" xfId="3111"/>
    <cellStyle name="Input 6 3 5" xfId="3112"/>
    <cellStyle name="Input 6 3 5 2" xfId="3113"/>
    <cellStyle name="Input 6 3 6" xfId="3114"/>
    <cellStyle name="Input 6 4" xfId="3115"/>
    <cellStyle name="Input 6 4 2" xfId="3116"/>
    <cellStyle name="Input 6 4 2 2" xfId="3117"/>
    <cellStyle name="Input 6 4 2 2 2" xfId="3118"/>
    <cellStyle name="Input 6 4 2 3" xfId="3119"/>
    <cellStyle name="Input 6 4 3" xfId="3120"/>
    <cellStyle name="Input 6 4 3 2" xfId="3121"/>
    <cellStyle name="Input 6 4 4" xfId="3122"/>
    <cellStyle name="Input 6 5" xfId="3123"/>
    <cellStyle name="Input 6 5 2" xfId="3124"/>
    <cellStyle name="Input 6 5 2 2" xfId="3125"/>
    <cellStyle name="Input 6 5 3" xfId="3126"/>
    <cellStyle name="Input 6 5 4" xfId="3127"/>
    <cellStyle name="Input 6 6" xfId="3128"/>
    <cellStyle name="Input 6 6 2" xfId="3129"/>
    <cellStyle name="Input 6 6 2 2" xfId="3130"/>
    <cellStyle name="Input 6 6 3" xfId="3131"/>
    <cellStyle name="Input 6 7" xfId="3132"/>
    <cellStyle name="Input 6 7 2" xfId="3133"/>
    <cellStyle name="Input 6 8" xfId="3134"/>
    <cellStyle name="InputDataRow" xfId="3135"/>
    <cellStyle name="InputLabelRow" xfId="3136"/>
    <cellStyle name="InputPc2Right" xfId="3137"/>
    <cellStyle name="InputShortText" xfId="3138"/>
    <cellStyle name="InputTextLeft" xfId="3139"/>
    <cellStyle name="Int.conven" xfId="3140"/>
    <cellStyle name="IntermediateLabelColumn" xfId="3141"/>
    <cellStyle name="JG" xfId="3142"/>
    <cellStyle name="LabelLeft" xfId="3143"/>
    <cellStyle name="LabelRight" xfId="3144"/>
    <cellStyle name="Linked Cell 2" xfId="3145"/>
    <cellStyle name="Linked Cell 2 2" xfId="3146"/>
    <cellStyle name="Linked Cell 3" xfId="3147"/>
    <cellStyle name="Linked Cell 4" xfId="3148"/>
    <cellStyle name="LocalFormat" xfId="3149"/>
    <cellStyle name="LocalFormat 2" xfId="3150"/>
    <cellStyle name="LocalFormat 2 2" xfId="3151"/>
    <cellStyle name="LocalFormat 2 2 2" xfId="3152"/>
    <cellStyle name="LocalFormat 2 2 2 2" xfId="3153"/>
    <cellStyle name="LocalFormat 2 2 2 2 2" xfId="3154"/>
    <cellStyle name="LocalFormat 2 2 2 2 2 2" xfId="3155"/>
    <cellStyle name="LocalFormat 2 2 2 2 2 2 2" xfId="3156"/>
    <cellStyle name="LocalFormat 2 2 2 2 2 3" xfId="3157"/>
    <cellStyle name="LocalFormat 2 2 2 2 3" xfId="3158"/>
    <cellStyle name="LocalFormat 2 2 2 2 3 2" xfId="3159"/>
    <cellStyle name="LocalFormat 2 2 2 2 4" xfId="3160"/>
    <cellStyle name="LocalFormat 2 2 2 3" xfId="3161"/>
    <cellStyle name="LocalFormat 2 2 2 3 2" xfId="3162"/>
    <cellStyle name="LocalFormat 2 2 2 3 2 2" xfId="3163"/>
    <cellStyle name="LocalFormat 2 2 2 3 3" xfId="3164"/>
    <cellStyle name="LocalFormat 2 2 2 3 4" xfId="3165"/>
    <cellStyle name="LocalFormat 2 2 2 4" xfId="3166"/>
    <cellStyle name="LocalFormat 2 2 2 4 2" xfId="3167"/>
    <cellStyle name="LocalFormat 2 2 2 4 2 2" xfId="3168"/>
    <cellStyle name="LocalFormat 2 2 2 4 3" xfId="3169"/>
    <cellStyle name="LocalFormat 2 2 2 5" xfId="3170"/>
    <cellStyle name="LocalFormat 2 2 3" xfId="3171"/>
    <cellStyle name="LocalFormat 2 2 3 2" xfId="3172"/>
    <cellStyle name="LocalFormat 2 2 3 2 2" xfId="3173"/>
    <cellStyle name="LocalFormat 2 2 3 2 2 2" xfId="3174"/>
    <cellStyle name="LocalFormat 2 2 3 2 2 2 2" xfId="3175"/>
    <cellStyle name="LocalFormat 2 2 3 2 2 3" xfId="3176"/>
    <cellStyle name="LocalFormat 2 2 3 2 3" xfId="3177"/>
    <cellStyle name="LocalFormat 2 2 3 2 3 2" xfId="3178"/>
    <cellStyle name="LocalFormat 2 2 3 2 4" xfId="3179"/>
    <cellStyle name="LocalFormat 2 2 3 3" xfId="3180"/>
    <cellStyle name="LocalFormat 2 2 3 3 2" xfId="3181"/>
    <cellStyle name="LocalFormat 2 2 3 3 2 2" xfId="3182"/>
    <cellStyle name="LocalFormat 2 2 3 3 3" xfId="3183"/>
    <cellStyle name="LocalFormat 2 2 3 3 4" xfId="3184"/>
    <cellStyle name="LocalFormat 2 2 3 4" xfId="3185"/>
    <cellStyle name="LocalFormat 2 2 3 4 2" xfId="3186"/>
    <cellStyle name="LocalFormat 2 2 3 4 2 2" xfId="3187"/>
    <cellStyle name="LocalFormat 2 2 3 4 3" xfId="3188"/>
    <cellStyle name="LocalFormat 2 2 3 5" xfId="3189"/>
    <cellStyle name="LocalFormat 2 2 3 5 2" xfId="3190"/>
    <cellStyle name="LocalFormat 2 2 3 6" xfId="3191"/>
    <cellStyle name="LocalFormat 2 2 4" xfId="3192"/>
    <cellStyle name="LocalFormat 2 2 4 2" xfId="3193"/>
    <cellStyle name="LocalFormat 2 2 4 2 2" xfId="3194"/>
    <cellStyle name="LocalFormat 2 2 4 2 2 2" xfId="3195"/>
    <cellStyle name="LocalFormat 2 2 4 2 2 2 2" xfId="3196"/>
    <cellStyle name="LocalFormat 2 2 4 2 2 3" xfId="3197"/>
    <cellStyle name="LocalFormat 2 2 4 2 3" xfId="3198"/>
    <cellStyle name="LocalFormat 2 2 4 2 3 2" xfId="3199"/>
    <cellStyle name="LocalFormat 2 2 4 2 4" xfId="3200"/>
    <cellStyle name="LocalFormat 2 2 4 3" xfId="3201"/>
    <cellStyle name="LocalFormat 2 2 4 3 2" xfId="3202"/>
    <cellStyle name="LocalFormat 2 2 4 3 2 2" xfId="3203"/>
    <cellStyle name="LocalFormat 2 2 4 3 3" xfId="3204"/>
    <cellStyle name="LocalFormat 2 2 4 3 4" xfId="3205"/>
    <cellStyle name="LocalFormat 2 2 4 4" xfId="3206"/>
    <cellStyle name="LocalFormat 2 2 4 4 2" xfId="3207"/>
    <cellStyle name="LocalFormat 2 2 4 4 2 2" xfId="3208"/>
    <cellStyle name="LocalFormat 2 2 4 4 3" xfId="3209"/>
    <cellStyle name="LocalFormat 2 2 4 5" xfId="3210"/>
    <cellStyle name="LocalFormat 2 2 4 5 2" xfId="3211"/>
    <cellStyle name="LocalFormat 2 2 4 6" xfId="3212"/>
    <cellStyle name="LocalFormat 2 2 5" xfId="3213"/>
    <cellStyle name="LocalFormat 2 2 5 2" xfId="3214"/>
    <cellStyle name="LocalFormat 2 3" xfId="3215"/>
    <cellStyle name="LocalFormat 2 3 2" xfId="3216"/>
    <cellStyle name="LocalFormat 2 3 2 2" xfId="3217"/>
    <cellStyle name="LocalFormat 2 3 2 2 2" xfId="3218"/>
    <cellStyle name="LocalFormat 2 3 2 2 2 2" xfId="3219"/>
    <cellStyle name="LocalFormat 2 3 2 2 3" xfId="3220"/>
    <cellStyle name="LocalFormat 2 3 2 3" xfId="3221"/>
    <cellStyle name="LocalFormat 2 3 2 3 2" xfId="3222"/>
    <cellStyle name="LocalFormat 2 3 2 4" xfId="3223"/>
    <cellStyle name="LocalFormat 2 3 3" xfId="3224"/>
    <cellStyle name="LocalFormat 2 3 3 2" xfId="3225"/>
    <cellStyle name="LocalFormat 2 3 3 2 2" xfId="3226"/>
    <cellStyle name="LocalFormat 2 3 3 3" xfId="3227"/>
    <cellStyle name="LocalFormat 2 3 3 4" xfId="3228"/>
    <cellStyle name="LocalFormat 2 3 4" xfId="3229"/>
    <cellStyle name="LocalFormat 2 3 4 2" xfId="3230"/>
    <cellStyle name="LocalFormat 2 3 4 2 2" xfId="3231"/>
    <cellStyle name="LocalFormat 2 3 4 3" xfId="3232"/>
    <cellStyle name="LocalFormat 2 3 5" xfId="3233"/>
    <cellStyle name="LocalFormat 2 4" xfId="3234"/>
    <cellStyle name="LocalFormat 2 4 2" xfId="3235"/>
    <cellStyle name="LocalFormat 2 4 2 2" xfId="3236"/>
    <cellStyle name="LocalFormat 2 4 2 2 2" xfId="3237"/>
    <cellStyle name="LocalFormat 2 4 2 2 2 2" xfId="3238"/>
    <cellStyle name="LocalFormat 2 4 2 2 3" xfId="3239"/>
    <cellStyle name="LocalFormat 2 4 2 3" xfId="3240"/>
    <cellStyle name="LocalFormat 2 4 2 3 2" xfId="3241"/>
    <cellStyle name="LocalFormat 2 4 2 4" xfId="3242"/>
    <cellStyle name="LocalFormat 2 4 3" xfId="3243"/>
    <cellStyle name="LocalFormat 2 4 3 2" xfId="3244"/>
    <cellStyle name="LocalFormat 2 4 3 2 2" xfId="3245"/>
    <cellStyle name="LocalFormat 2 4 3 3" xfId="3246"/>
    <cellStyle name="LocalFormat 2 4 3 4" xfId="3247"/>
    <cellStyle name="LocalFormat 2 4 4" xfId="3248"/>
    <cellStyle name="LocalFormat 2 4 4 2" xfId="3249"/>
    <cellStyle name="LocalFormat 2 4 4 2 2" xfId="3250"/>
    <cellStyle name="LocalFormat 2 4 4 3" xfId="3251"/>
    <cellStyle name="LocalFormat 2 4 5" xfId="3252"/>
    <cellStyle name="LocalFormat 2 4 5 2" xfId="3253"/>
    <cellStyle name="LocalFormat 2 4 6" xfId="3254"/>
    <cellStyle name="LocalFormat 2 5" xfId="3255"/>
    <cellStyle name="LocalFormat 2 5 2" xfId="3256"/>
    <cellStyle name="LocalFormat 2 5 2 2" xfId="3257"/>
    <cellStyle name="LocalFormat 2 5 2 2 2" xfId="3258"/>
    <cellStyle name="LocalFormat 2 5 2 2 2 2" xfId="3259"/>
    <cellStyle name="LocalFormat 2 5 2 2 3" xfId="3260"/>
    <cellStyle name="LocalFormat 2 5 2 3" xfId="3261"/>
    <cellStyle name="LocalFormat 2 5 2 3 2" xfId="3262"/>
    <cellStyle name="LocalFormat 2 5 2 4" xfId="3263"/>
    <cellStyle name="LocalFormat 2 5 3" xfId="3264"/>
    <cellStyle name="LocalFormat 2 5 3 2" xfId="3265"/>
    <cellStyle name="LocalFormat 2 5 3 2 2" xfId="3266"/>
    <cellStyle name="LocalFormat 2 5 3 3" xfId="3267"/>
    <cellStyle name="LocalFormat 2 5 3 4" xfId="3268"/>
    <cellStyle name="LocalFormat 2 5 4" xfId="3269"/>
    <cellStyle name="LocalFormat 2 5 4 2" xfId="3270"/>
    <cellStyle name="LocalFormat 2 5 4 2 2" xfId="3271"/>
    <cellStyle name="LocalFormat 2 5 4 3" xfId="3272"/>
    <cellStyle name="LocalFormat 2 5 5" xfId="3273"/>
    <cellStyle name="LocalFormat 2 5 5 2" xfId="3274"/>
    <cellStyle name="LocalFormat 2 5 6" xfId="3275"/>
    <cellStyle name="LocalFormat 3" xfId="3276"/>
    <cellStyle name="LocalFormat 3 2" xfId="3277"/>
    <cellStyle name="LocalFormat 3 2 2" xfId="3278"/>
    <cellStyle name="LocalFormat 3 2 2 2" xfId="3279"/>
    <cellStyle name="LocalFormat 3 2 2 2 2" xfId="3280"/>
    <cellStyle name="LocalFormat 3 2 2 2 2 2" xfId="3281"/>
    <cellStyle name="LocalFormat 3 2 2 2 3" xfId="3282"/>
    <cellStyle name="LocalFormat 3 2 2 3" xfId="3283"/>
    <cellStyle name="LocalFormat 3 2 2 3 2" xfId="3284"/>
    <cellStyle name="LocalFormat 3 2 2 4" xfId="3285"/>
    <cellStyle name="LocalFormat 3 2 3" xfId="3286"/>
    <cellStyle name="LocalFormat 3 2 3 2" xfId="3287"/>
    <cellStyle name="LocalFormat 3 2 3 2 2" xfId="3288"/>
    <cellStyle name="LocalFormat 3 2 3 3" xfId="3289"/>
    <cellStyle name="LocalFormat 3 2 3 4" xfId="3290"/>
    <cellStyle name="LocalFormat 3 2 4" xfId="3291"/>
    <cellStyle name="LocalFormat 3 2 4 2" xfId="3292"/>
    <cellStyle name="LocalFormat 3 2 4 2 2" xfId="3293"/>
    <cellStyle name="LocalFormat 3 2 4 3" xfId="3294"/>
    <cellStyle name="LocalFormat 3 2 5" xfId="3295"/>
    <cellStyle name="LocalFormat 3 3" xfId="3296"/>
    <cellStyle name="LocalFormat 3 3 2" xfId="3297"/>
    <cellStyle name="LocalFormat 3 3 2 2" xfId="3298"/>
    <cellStyle name="LocalFormat 3 3 2 2 2" xfId="3299"/>
    <cellStyle name="LocalFormat 3 3 2 2 2 2" xfId="3300"/>
    <cellStyle name="LocalFormat 3 3 2 2 3" xfId="3301"/>
    <cellStyle name="LocalFormat 3 3 2 3" xfId="3302"/>
    <cellStyle name="LocalFormat 3 3 2 3 2" xfId="3303"/>
    <cellStyle name="LocalFormat 3 3 2 4" xfId="3304"/>
    <cellStyle name="LocalFormat 3 3 3" xfId="3305"/>
    <cellStyle name="LocalFormat 3 3 3 2" xfId="3306"/>
    <cellStyle name="LocalFormat 3 3 3 2 2" xfId="3307"/>
    <cellStyle name="LocalFormat 3 3 3 3" xfId="3308"/>
    <cellStyle name="LocalFormat 3 3 3 4" xfId="3309"/>
    <cellStyle name="LocalFormat 3 3 4" xfId="3310"/>
    <cellStyle name="LocalFormat 3 3 4 2" xfId="3311"/>
    <cellStyle name="LocalFormat 3 3 4 2 2" xfId="3312"/>
    <cellStyle name="LocalFormat 3 3 4 3" xfId="3313"/>
    <cellStyle name="LocalFormat 3 3 5" xfId="3314"/>
    <cellStyle name="LocalFormat 3 3 5 2" xfId="3315"/>
    <cellStyle name="LocalFormat 3 3 6" xfId="3316"/>
    <cellStyle name="LocalFormat 3 4" xfId="3317"/>
    <cellStyle name="LocalFormat 3 4 2" xfId="3318"/>
    <cellStyle name="LocalFormat 3 4 2 2" xfId="3319"/>
    <cellStyle name="LocalFormat 3 4 2 2 2" xfId="3320"/>
    <cellStyle name="LocalFormat 3 4 2 2 2 2" xfId="3321"/>
    <cellStyle name="LocalFormat 3 4 2 2 3" xfId="3322"/>
    <cellStyle name="LocalFormat 3 4 2 3" xfId="3323"/>
    <cellStyle name="LocalFormat 3 4 2 3 2" xfId="3324"/>
    <cellStyle name="LocalFormat 3 4 2 4" xfId="3325"/>
    <cellStyle name="LocalFormat 3 4 3" xfId="3326"/>
    <cellStyle name="LocalFormat 3 4 3 2" xfId="3327"/>
    <cellStyle name="LocalFormat 3 4 3 2 2" xfId="3328"/>
    <cellStyle name="LocalFormat 3 4 3 3" xfId="3329"/>
    <cellStyle name="LocalFormat 3 4 3 4" xfId="3330"/>
    <cellStyle name="LocalFormat 3 4 4" xfId="3331"/>
    <cellStyle name="LocalFormat 3 4 4 2" xfId="3332"/>
    <cellStyle name="LocalFormat 3 4 4 2 2" xfId="3333"/>
    <cellStyle name="LocalFormat 3 4 4 3" xfId="3334"/>
    <cellStyle name="LocalFormat 3 4 5" xfId="3335"/>
    <cellStyle name="LocalFormat 3 4 5 2" xfId="3336"/>
    <cellStyle name="LocalFormat 3 4 6" xfId="3337"/>
    <cellStyle name="LocalFormat 3 5" xfId="3338"/>
    <cellStyle name="LocalFormat 3 5 2" xfId="3339"/>
    <cellStyle name="LocalFormat 4" xfId="3340"/>
    <cellStyle name="LocalFormat 4 2" xfId="3341"/>
    <cellStyle name="LocalFormat 4 2 2" xfId="3342"/>
    <cellStyle name="LocalFormat 4 2 2 2" xfId="3343"/>
    <cellStyle name="LocalFormat 4 2 2 2 2" xfId="3344"/>
    <cellStyle name="LocalFormat 4 2 2 2 2 2" xfId="3345"/>
    <cellStyle name="LocalFormat 4 2 2 2 3" xfId="3346"/>
    <cellStyle name="LocalFormat 4 2 2 3" xfId="3347"/>
    <cellStyle name="LocalFormat 4 2 2 3 2" xfId="3348"/>
    <cellStyle name="LocalFormat 4 2 2 4" xfId="3349"/>
    <cellStyle name="LocalFormat 4 2 3" xfId="3350"/>
    <cellStyle name="LocalFormat 4 2 3 2" xfId="3351"/>
    <cellStyle name="LocalFormat 4 2 3 2 2" xfId="3352"/>
    <cellStyle name="LocalFormat 4 2 3 3" xfId="3353"/>
    <cellStyle name="LocalFormat 4 2 3 4" xfId="3354"/>
    <cellStyle name="LocalFormat 4 2 4" xfId="3355"/>
    <cellStyle name="LocalFormat 4 2 4 2" xfId="3356"/>
    <cellStyle name="LocalFormat 4 2 4 2 2" xfId="3357"/>
    <cellStyle name="LocalFormat 4 2 4 3" xfId="3358"/>
    <cellStyle name="LocalFormat 4 2 5" xfId="3359"/>
    <cellStyle name="LocalFormat 4 2 5 2" xfId="3360"/>
    <cellStyle name="LocalFormat 4 2 6" xfId="3361"/>
    <cellStyle name="LocalFormat 4 3" xfId="3362"/>
    <cellStyle name="LocalFormat 4 3 2" xfId="3363"/>
    <cellStyle name="LocalFormat 4 3 2 2" xfId="3364"/>
    <cellStyle name="LocalFormat 4 3 2 2 2" xfId="3365"/>
    <cellStyle name="LocalFormat 4 3 2 2 2 2" xfId="3366"/>
    <cellStyle name="LocalFormat 4 3 2 2 3" xfId="3367"/>
    <cellStyle name="LocalFormat 4 3 2 3" xfId="3368"/>
    <cellStyle name="LocalFormat 4 3 2 3 2" xfId="3369"/>
    <cellStyle name="LocalFormat 4 3 2 4" xfId="3370"/>
    <cellStyle name="LocalFormat 4 3 3" xfId="3371"/>
    <cellStyle name="LocalFormat 4 3 3 2" xfId="3372"/>
    <cellStyle name="LocalFormat 4 3 3 2 2" xfId="3373"/>
    <cellStyle name="LocalFormat 4 3 3 3" xfId="3374"/>
    <cellStyle name="LocalFormat 4 3 3 4" xfId="3375"/>
    <cellStyle name="LocalFormat 4 3 4" xfId="3376"/>
    <cellStyle name="LocalFormat 4 3 4 2" xfId="3377"/>
    <cellStyle name="LocalFormat 4 3 4 2 2" xfId="3378"/>
    <cellStyle name="LocalFormat 4 3 4 3" xfId="3379"/>
    <cellStyle name="LocalFormat 4 3 5" xfId="3380"/>
    <cellStyle name="LocalFormat 4 3 5 2" xfId="3381"/>
    <cellStyle name="LocalFormat 4 3 6" xfId="3382"/>
    <cellStyle name="LocalFormat 4 4" xfId="3383"/>
    <cellStyle name="LocalFormat 4 4 2" xfId="3384"/>
    <cellStyle name="LocalFormat 4 4 2 2" xfId="3385"/>
    <cellStyle name="LocalFormat 4 4 2 2 2" xfId="3386"/>
    <cellStyle name="LocalFormat 4 4 2 3" xfId="3387"/>
    <cellStyle name="LocalFormat 4 4 3" xfId="3388"/>
    <cellStyle name="LocalFormat 4 4 3 2" xfId="3389"/>
    <cellStyle name="LocalFormat 4 4 4" xfId="3390"/>
    <cellStyle name="LocalFormat 4 5" xfId="3391"/>
    <cellStyle name="LocalFormat 4 5 2" xfId="3392"/>
    <cellStyle name="LocalFormat 4 5 2 2" xfId="3393"/>
    <cellStyle name="LocalFormat 4 5 3" xfId="3394"/>
    <cellStyle name="LocalFormat 4 5 4" xfId="3395"/>
    <cellStyle name="LocalFormat 4 6" xfId="3396"/>
    <cellStyle name="LocalFormat 4 6 2" xfId="3397"/>
    <cellStyle name="LocalFormat 4 6 2 2" xfId="3398"/>
    <cellStyle name="LocalFormat 4 6 3" xfId="3399"/>
    <cellStyle name="LocalFormat 4 7" xfId="3400"/>
    <cellStyle name="LocalFormat 5" xfId="3401"/>
    <cellStyle name="LocalFormat 5 2" xfId="3402"/>
    <cellStyle name="LocalFormat 5 2 2" xfId="3403"/>
    <cellStyle name="LocalFormat 5 2 2 2" xfId="3404"/>
    <cellStyle name="LocalFormat 5 2 2 2 2" xfId="3405"/>
    <cellStyle name="LocalFormat 5 2 2 3" xfId="3406"/>
    <cellStyle name="LocalFormat 5 2 3" xfId="3407"/>
    <cellStyle name="LocalFormat 5 2 3 2" xfId="3408"/>
    <cellStyle name="LocalFormat 5 2 4" xfId="3409"/>
    <cellStyle name="LocalFormat 5 3" xfId="3410"/>
    <cellStyle name="LocalFormat 5 3 2" xfId="3411"/>
    <cellStyle name="LocalFormat 5 3 2 2" xfId="3412"/>
    <cellStyle name="LocalFormat 5 3 3" xfId="3413"/>
    <cellStyle name="LocalFormat 5 3 4" xfId="3414"/>
    <cellStyle name="LocalFormat 5 4" xfId="3415"/>
    <cellStyle name="LocalFormat 5 4 2" xfId="3416"/>
    <cellStyle name="LocalFormat 5 4 2 2" xfId="3417"/>
    <cellStyle name="LocalFormat 5 4 3" xfId="3418"/>
    <cellStyle name="LocalFormat 5 5" xfId="3419"/>
    <cellStyle name="Macro Header" xfId="3420"/>
    <cellStyle name="Macro Text" xfId="3421"/>
    <cellStyle name="MacroCode" xfId="3422"/>
    <cellStyle name="Millares [0]_2AV_M_M " xfId="3423"/>
    <cellStyle name="Millares_2AV_M_M " xfId="3424"/>
    <cellStyle name="Milliers [0]_Open&amp;Close" xfId="3425"/>
    <cellStyle name="Milliers_Open&amp;Close" xfId="3426"/>
    <cellStyle name="Mon?taire [0]_Open&amp;Close" xfId="3427"/>
    <cellStyle name="Mon?taire_Open&amp;Close" xfId="3428"/>
    <cellStyle name="Moneda [0]_2AV_M_M " xfId="3429"/>
    <cellStyle name="Moneda_2AV_M_M " xfId="3430"/>
    <cellStyle name="Monétaire [0]_Open&amp;Close" xfId="3431"/>
    <cellStyle name="Monétaire_Open&amp;Close" xfId="3432"/>
    <cellStyle name="Neutral 2" xfId="3433"/>
    <cellStyle name="Neutral 2 2" xfId="3434"/>
    <cellStyle name="Neutral 3" xfId="3435"/>
    <cellStyle name="Neutral 4" xfId="3436"/>
    <cellStyle name="Normal" xfId="0" builtinId="0"/>
    <cellStyle name="Normal - Style1" xfId="3437"/>
    <cellStyle name="Normal 10" xfId="3438"/>
    <cellStyle name="Normal 10 2" xfId="3439"/>
    <cellStyle name="Normal 10 2 2" xfId="3440"/>
    <cellStyle name="Normal 10 2 2 2" xfId="3441"/>
    <cellStyle name="Normal 10 2 2 2 2" xfId="3442"/>
    <cellStyle name="Normal 10 2 2 3" xfId="3443"/>
    <cellStyle name="Normal 10 2 3" xfId="3444"/>
    <cellStyle name="Normal 10 2 3 2" xfId="3445"/>
    <cellStyle name="Normal 10 2 4" xfId="3446"/>
    <cellStyle name="Normal 10 3" xfId="3447"/>
    <cellStyle name="Normal 10 3 2" xfId="3448"/>
    <cellStyle name="Normal 10 3 2 2" xfId="3449"/>
    <cellStyle name="Normal 10 3 2 2 2" xfId="3450"/>
    <cellStyle name="Normal 10 3 2 3" xfId="3451"/>
    <cellStyle name="Normal 10 3 3" xfId="3452"/>
    <cellStyle name="Normal 10 3 3 2" xfId="3453"/>
    <cellStyle name="Normal 10 3 4" xfId="3454"/>
    <cellStyle name="Normal 10 4" xfId="3455"/>
    <cellStyle name="Normal 10 4 2" xfId="3456"/>
    <cellStyle name="Normal 10 4 2 2" xfId="3457"/>
    <cellStyle name="Normal 10 4 3" xfId="3458"/>
    <cellStyle name="Normal 10 5" xfId="3459"/>
    <cellStyle name="Normal 10 5 2" xfId="3460"/>
    <cellStyle name="Normal 10 6" xfId="3461"/>
    <cellStyle name="Normal 11" xfId="3462"/>
    <cellStyle name="Normal 11 2" xfId="3463"/>
    <cellStyle name="Normal 11 2 2" xfId="3464"/>
    <cellStyle name="Normal 12" xfId="3465"/>
    <cellStyle name="Normal 12 2" xfId="3466"/>
    <cellStyle name="Normal 12 2 2" xfId="3467"/>
    <cellStyle name="Normal 13" xfId="3468"/>
    <cellStyle name="Normal 13 2" xfId="3469"/>
    <cellStyle name="Normal 13 2 2" xfId="3470"/>
    <cellStyle name="Normal 13 3" xfId="3471"/>
    <cellStyle name="Normal 13 4" xfId="3472"/>
    <cellStyle name="Normal 14" xfId="3473"/>
    <cellStyle name="Normal 14 2" xfId="3474"/>
    <cellStyle name="Normal 14 2 2" xfId="3475"/>
    <cellStyle name="Normal 14 3" xfId="3476"/>
    <cellStyle name="Normal 14 4" xfId="3477"/>
    <cellStyle name="Normal 15" xfId="3478"/>
    <cellStyle name="Normal 15 2" xfId="3479"/>
    <cellStyle name="Normal 15 2 2" xfId="3480"/>
    <cellStyle name="Normal 15 3" xfId="3481"/>
    <cellStyle name="Normal 15 4" xfId="3482"/>
    <cellStyle name="Normal 16" xfId="3483"/>
    <cellStyle name="Normal 16 2" xfId="3484"/>
    <cellStyle name="Normal 17" xfId="3485"/>
    <cellStyle name="Normal 17 2" xfId="3486"/>
    <cellStyle name="Normal 18" xfId="3487"/>
    <cellStyle name="Normal 18 2" xfId="3488"/>
    <cellStyle name="Normal 19" xfId="3489"/>
    <cellStyle name="Normal 19 2" xfId="3490"/>
    <cellStyle name="Normal 2" xfId="3491"/>
    <cellStyle name="Normal 2 2" xfId="3492"/>
    <cellStyle name="Normal 2 3" xfId="3493"/>
    <cellStyle name="Normal 20" xfId="3494"/>
    <cellStyle name="Normal 20 2" xfId="3495"/>
    <cellStyle name="Normal 21" xfId="3496"/>
    <cellStyle name="Normal 21 2" xfId="3497"/>
    <cellStyle name="Normal 22" xfId="3498"/>
    <cellStyle name="Normal 22 2" xfId="3499"/>
    <cellStyle name="Normal 22 2 2" xfId="3500"/>
    <cellStyle name="Normal 22 3" xfId="3501"/>
    <cellStyle name="Normal 22 4" xfId="3502"/>
    <cellStyle name="Normal 23" xfId="3503"/>
    <cellStyle name="Normal 23 2" xfId="3504"/>
    <cellStyle name="Normal 24" xfId="3505"/>
    <cellStyle name="Normal 24 2" xfId="3506"/>
    <cellStyle name="Normal 25" xfId="3507"/>
    <cellStyle name="Normal 25 2" xfId="3508"/>
    <cellStyle name="Normal 25 2 2" xfId="3509"/>
    <cellStyle name="Normal 25 3" xfId="3510"/>
    <cellStyle name="Normal 26" xfId="3511"/>
    <cellStyle name="Normal 26 2" xfId="3512"/>
    <cellStyle name="Normal 26 2 2" xfId="3513"/>
    <cellStyle name="Normal 26 3" xfId="3514"/>
    <cellStyle name="Normal 27" xfId="3515"/>
    <cellStyle name="Normal 27 2" xfId="3516"/>
    <cellStyle name="Normal 28" xfId="3517"/>
    <cellStyle name="Normal 28 2" xfId="3518"/>
    <cellStyle name="Normal 29" xfId="3519"/>
    <cellStyle name="Normal 29 2" xfId="3520"/>
    <cellStyle name="Normal 3" xfId="3521"/>
    <cellStyle name="Normal 3 2" xfId="3522"/>
    <cellStyle name="Normal 3 3" xfId="3523"/>
    <cellStyle name="Normal 3 3 2" xfId="3524"/>
    <cellStyle name="Normal 3 3 2 2" xfId="3525"/>
    <cellStyle name="Normal 3 3 2 2 2" xfId="3526"/>
    <cellStyle name="Normal 3 3 2 2 2 2" xfId="3527"/>
    <cellStyle name="Normal 3 3 2 2 3" xfId="3528"/>
    <cellStyle name="Normal 3 3 2 3" xfId="3529"/>
    <cellStyle name="Normal 3 3 2 3 2" xfId="3530"/>
    <cellStyle name="Normal 3 3 2 4" xfId="3531"/>
    <cellStyle name="Normal 3 3 3" xfId="3532"/>
    <cellStyle name="Normal 3 3 3 2" xfId="3533"/>
    <cellStyle name="Normal 3 3 3 2 2" xfId="3534"/>
    <cellStyle name="Normal 3 3 3 2 2 2" xfId="3535"/>
    <cellStyle name="Normal 3 3 3 2 3" xfId="3536"/>
    <cellStyle name="Normal 3 3 3 3" xfId="3537"/>
    <cellStyle name="Normal 3 3 3 3 2" xfId="3538"/>
    <cellStyle name="Normal 3 3 3 4" xfId="3539"/>
    <cellStyle name="Normal 3 3 4" xfId="3540"/>
    <cellStyle name="Normal 3 3 4 2" xfId="3541"/>
    <cellStyle name="Normal 3 3 4 2 2" xfId="3542"/>
    <cellStyle name="Normal 3 3 4 3" xfId="3543"/>
    <cellStyle name="Normal 3 3 5" xfId="3544"/>
    <cellStyle name="Normal 3 3 5 2" xfId="3545"/>
    <cellStyle name="Normal 3 3 6" xfId="3546"/>
    <cellStyle name="Normal 3 4" xfId="3547"/>
    <cellStyle name="Normal 3 4 2" xfId="3548"/>
    <cellStyle name="Normal 3 4 2 2" xfId="3549"/>
    <cellStyle name="Normal 3 4 2 2 2" xfId="3550"/>
    <cellStyle name="Normal 3 4 2 2 2 2" xfId="3551"/>
    <cellStyle name="Normal 3 4 2 2 3" xfId="3552"/>
    <cellStyle name="Normal 3 4 2 3" xfId="3553"/>
    <cellStyle name="Normal 3 4 2 3 2" xfId="3554"/>
    <cellStyle name="Normal 3 4 2 4" xfId="3555"/>
    <cellStyle name="Normal 3 4 3" xfId="3556"/>
    <cellStyle name="Normal 3 4 3 2" xfId="3557"/>
    <cellStyle name="Normal 3 4 3 2 2" xfId="3558"/>
    <cellStyle name="Normal 3 4 3 2 2 2" xfId="3559"/>
    <cellStyle name="Normal 3 4 3 2 3" xfId="3560"/>
    <cellStyle name="Normal 3 4 3 3" xfId="3561"/>
    <cellStyle name="Normal 3 4 3 3 2" xfId="3562"/>
    <cellStyle name="Normal 3 4 3 4" xfId="3563"/>
    <cellStyle name="Normal 3 4 4" xfId="3564"/>
    <cellStyle name="Normal 3 4 4 2" xfId="3565"/>
    <cellStyle name="Normal 3 4 4 2 2" xfId="3566"/>
    <cellStyle name="Normal 3 4 4 3" xfId="3567"/>
    <cellStyle name="Normal 3 4 5" xfId="3568"/>
    <cellStyle name="Normal 3 4 5 2" xfId="3569"/>
    <cellStyle name="Normal 3 4 6" xfId="3570"/>
    <cellStyle name="Normal 3 5" xfId="3571"/>
    <cellStyle name="Normal 30" xfId="3572"/>
    <cellStyle name="Normal 30 2" xfId="3573"/>
    <cellStyle name="Normal 30 2 2" xfId="3574"/>
    <cellStyle name="Normal 30 3" xfId="3575"/>
    <cellStyle name="Normal 31" xfId="3576"/>
    <cellStyle name="Normal 31 2" xfId="3577"/>
    <cellStyle name="Normal 32" xfId="3578"/>
    <cellStyle name="Normal 32 2" xfId="3579"/>
    <cellStyle name="Normal 33" xfId="3580"/>
    <cellStyle name="Normal 33 2" xfId="3581"/>
    <cellStyle name="Normal 34" xfId="3582"/>
    <cellStyle name="Normal 34 2" xfId="3583"/>
    <cellStyle name="Normal 35" xfId="3584"/>
    <cellStyle name="Normal 35 2" xfId="3585"/>
    <cellStyle name="Normal 36" xfId="3586"/>
    <cellStyle name="Normal 36 2" xfId="3587"/>
    <cellStyle name="Normal 37" xfId="3588"/>
    <cellStyle name="Normal 37 2" xfId="3589"/>
    <cellStyle name="Normal 38" xfId="3590"/>
    <cellStyle name="Normal 38 2" xfId="3591"/>
    <cellStyle name="Normal 39" xfId="3592"/>
    <cellStyle name="Normal 39 2" xfId="3593"/>
    <cellStyle name="Normal 4" xfId="3594"/>
    <cellStyle name="Normal 4 2" xfId="3595"/>
    <cellStyle name="Normal 4 3" xfId="3596"/>
    <cellStyle name="Normal 40" xfId="3597"/>
    <cellStyle name="Normal 40 2" xfId="3598"/>
    <cellStyle name="Normal 41" xfId="3599"/>
    <cellStyle name="Normal 41 2" xfId="3600"/>
    <cellStyle name="Normal 41 2 2" xfId="3601"/>
    <cellStyle name="Normal 41 3" xfId="3602"/>
    <cellStyle name="Normal 42" xfId="3603"/>
    <cellStyle name="Normal 42 2" xfId="3604"/>
    <cellStyle name="Normal 42 2 2" xfId="3605"/>
    <cellStyle name="Normal 42 3" xfId="3606"/>
    <cellStyle name="Normal 43" xfId="3607"/>
    <cellStyle name="Normal 43 2" xfId="3608"/>
    <cellStyle name="Normal 44" xfId="3609"/>
    <cellStyle name="Normal 44 2" xfId="3610"/>
    <cellStyle name="Normal 45" xfId="3611"/>
    <cellStyle name="Normal 45 2" xfId="3612"/>
    <cellStyle name="Normal 46" xfId="3613"/>
    <cellStyle name="Normal 47" xfId="3614"/>
    <cellStyle name="Normal 48" xfId="3615"/>
    <cellStyle name="Normal 49" xfId="3616"/>
    <cellStyle name="Normal 49 2" xfId="3617"/>
    <cellStyle name="Normal 5" xfId="3618"/>
    <cellStyle name="Normal 5 2" xfId="3619"/>
    <cellStyle name="Normal 5 3" xfId="3620"/>
    <cellStyle name="Normal 50" xfId="3621"/>
    <cellStyle name="Normal 50 2" xfId="3622"/>
    <cellStyle name="Normal 51" xfId="3623"/>
    <cellStyle name="Normal 51 2" xfId="3624"/>
    <cellStyle name="Normal 52" xfId="3625"/>
    <cellStyle name="Normal 52 2" xfId="3626"/>
    <cellStyle name="Normal 53" xfId="3627"/>
    <cellStyle name="Normal 53 2" xfId="3628"/>
    <cellStyle name="Normal 54" xfId="3629"/>
    <cellStyle name="Normal 54 2" xfId="3630"/>
    <cellStyle name="Normal 55" xfId="3631"/>
    <cellStyle name="Normal 55 2" xfId="3632"/>
    <cellStyle name="Normal 56" xfId="3633"/>
    <cellStyle name="Normal 56 2" xfId="3634"/>
    <cellStyle name="Normal 57" xfId="3635"/>
    <cellStyle name="Normal 57 2" xfId="3636"/>
    <cellStyle name="Normal 58" xfId="3637"/>
    <cellStyle name="Normal 59" xfId="3638"/>
    <cellStyle name="Normal 6" xfId="3639"/>
    <cellStyle name="Normal 60" xfId="3640"/>
    <cellStyle name="Normal 61" xfId="3641"/>
    <cellStyle name="Normal 62" xfId="3642"/>
    <cellStyle name="Normal 63" xfId="3643"/>
    <cellStyle name="Normal 64" xfId="3644"/>
    <cellStyle name="Normal 65" xfId="3645"/>
    <cellStyle name="Normal 66" xfId="3646"/>
    <cellStyle name="Normal 67" xfId="3647"/>
    <cellStyle name="Normal 68" xfId="3648"/>
    <cellStyle name="Normal 7" xfId="3649"/>
    <cellStyle name="Normal 8" xfId="3650"/>
    <cellStyle name="Normal 9" xfId="3651"/>
    <cellStyle name="Normal 9 2" xfId="3652"/>
    <cellStyle name="Normal 9 2 2" xfId="3653"/>
    <cellStyle name="Normal 9 2 2 2" xfId="3654"/>
    <cellStyle name="Normal 9 2 2 2 2" xfId="3655"/>
    <cellStyle name="Normal 9 2 2 3" xfId="3656"/>
    <cellStyle name="Normal 9 2 3" xfId="3657"/>
    <cellStyle name="Normal 9 2 3 2" xfId="3658"/>
    <cellStyle name="Normal 9 2 4" xfId="3659"/>
    <cellStyle name="Normal 9 3" xfId="3660"/>
    <cellStyle name="Normal 9 3 2" xfId="3661"/>
    <cellStyle name="Normal 9 3 2 2" xfId="3662"/>
    <cellStyle name="Normal 9 3 2 2 2" xfId="3663"/>
    <cellStyle name="Normal 9 3 2 3" xfId="3664"/>
    <cellStyle name="Normal 9 3 3" xfId="3665"/>
    <cellStyle name="Normal 9 3 3 2" xfId="3666"/>
    <cellStyle name="Normal 9 3 4" xfId="3667"/>
    <cellStyle name="Normal 9 4" xfId="3668"/>
    <cellStyle name="Normal 9 4 2" xfId="3669"/>
    <cellStyle name="Normal 9 4 2 2" xfId="3670"/>
    <cellStyle name="Normal 9 4 3" xfId="3671"/>
    <cellStyle name="Normal 9 5" xfId="3672"/>
    <cellStyle name="Normal 9 5 2" xfId="3673"/>
    <cellStyle name="Normal 9 6" xfId="3674"/>
    <cellStyle name="Note 2" xfId="3675"/>
    <cellStyle name="Note 2 2" xfId="3676"/>
    <cellStyle name="Note 2 2 2" xfId="3677"/>
    <cellStyle name="Note 2 2 2 2" xfId="3678"/>
    <cellStyle name="Note 2 2 2 2 2" xfId="3679"/>
    <cellStyle name="Note 2 2 2 2 2 2" xfId="3680"/>
    <cellStyle name="Note 2 2 2 2 2 2 2" xfId="3681"/>
    <cellStyle name="Note 2 2 2 2 2 2 2 2" xfId="3682"/>
    <cellStyle name="Note 2 2 2 2 2 2 2 2 2" xfId="3683"/>
    <cellStyle name="Note 2 2 2 2 2 2 2 3" xfId="3684"/>
    <cellStyle name="Note 2 2 2 2 2 2 3" xfId="3685"/>
    <cellStyle name="Note 2 2 2 2 2 2 3 2" xfId="3686"/>
    <cellStyle name="Note 2 2 2 2 2 2 4" xfId="3687"/>
    <cellStyle name="Note 2 2 2 2 2 3" xfId="3688"/>
    <cellStyle name="Note 2 2 2 2 2 3 2" xfId="3689"/>
    <cellStyle name="Note 2 2 2 2 2 3 2 2" xfId="3690"/>
    <cellStyle name="Note 2 2 2 2 2 3 3" xfId="3691"/>
    <cellStyle name="Note 2 2 2 2 2 3 4" xfId="3692"/>
    <cellStyle name="Note 2 2 2 2 2 4" xfId="3693"/>
    <cellStyle name="Note 2 2 2 2 2 4 2" xfId="3694"/>
    <cellStyle name="Note 2 2 2 2 2 4 2 2" xfId="3695"/>
    <cellStyle name="Note 2 2 2 2 2 4 3" xfId="3696"/>
    <cellStyle name="Note 2 2 2 2 2 5" xfId="3697"/>
    <cellStyle name="Note 2 2 2 2 3" xfId="3698"/>
    <cellStyle name="Note 2 2 2 2 3 2" xfId="3699"/>
    <cellStyle name="Note 2 2 2 2 3 2 2" xfId="3700"/>
    <cellStyle name="Note 2 2 2 2 3 2 2 2" xfId="3701"/>
    <cellStyle name="Note 2 2 2 2 3 2 2 2 2" xfId="3702"/>
    <cellStyle name="Note 2 2 2 2 3 2 2 3" xfId="3703"/>
    <cellStyle name="Note 2 2 2 2 3 2 3" xfId="3704"/>
    <cellStyle name="Note 2 2 2 2 3 2 3 2" xfId="3705"/>
    <cellStyle name="Note 2 2 2 2 3 2 4" xfId="3706"/>
    <cellStyle name="Note 2 2 2 2 3 3" xfId="3707"/>
    <cellStyle name="Note 2 2 2 2 3 3 2" xfId="3708"/>
    <cellStyle name="Note 2 2 2 2 3 3 2 2" xfId="3709"/>
    <cellStyle name="Note 2 2 2 2 3 3 3" xfId="3710"/>
    <cellStyle name="Note 2 2 2 2 3 3 4" xfId="3711"/>
    <cellStyle name="Note 2 2 2 2 3 4" xfId="3712"/>
    <cellStyle name="Note 2 2 2 2 3 4 2" xfId="3713"/>
    <cellStyle name="Note 2 2 2 2 3 4 2 2" xfId="3714"/>
    <cellStyle name="Note 2 2 2 2 3 4 3" xfId="3715"/>
    <cellStyle name="Note 2 2 2 2 3 5" xfId="3716"/>
    <cellStyle name="Note 2 2 2 2 3 5 2" xfId="3717"/>
    <cellStyle name="Note 2 2 2 2 3 6" xfId="3718"/>
    <cellStyle name="Note 2 2 2 2 4" xfId="3719"/>
    <cellStyle name="Note 2 2 2 2 4 2" xfId="3720"/>
    <cellStyle name="Note 2 2 2 2 4 2 2" xfId="3721"/>
    <cellStyle name="Note 2 2 2 2 4 2 2 2" xfId="3722"/>
    <cellStyle name="Note 2 2 2 2 4 2 2 2 2" xfId="3723"/>
    <cellStyle name="Note 2 2 2 2 4 2 2 3" xfId="3724"/>
    <cellStyle name="Note 2 2 2 2 4 2 3" xfId="3725"/>
    <cellStyle name="Note 2 2 2 2 4 2 3 2" xfId="3726"/>
    <cellStyle name="Note 2 2 2 2 4 2 4" xfId="3727"/>
    <cellStyle name="Note 2 2 2 2 4 3" xfId="3728"/>
    <cellStyle name="Note 2 2 2 2 4 3 2" xfId="3729"/>
    <cellStyle name="Note 2 2 2 2 4 3 2 2" xfId="3730"/>
    <cellStyle name="Note 2 2 2 2 4 3 3" xfId="3731"/>
    <cellStyle name="Note 2 2 2 2 4 3 4" xfId="3732"/>
    <cellStyle name="Note 2 2 2 2 4 4" xfId="3733"/>
    <cellStyle name="Note 2 2 2 2 4 4 2" xfId="3734"/>
    <cellStyle name="Note 2 2 2 2 4 4 2 2" xfId="3735"/>
    <cellStyle name="Note 2 2 2 2 4 4 3" xfId="3736"/>
    <cellStyle name="Note 2 2 2 2 4 5" xfId="3737"/>
    <cellStyle name="Note 2 2 2 2 4 5 2" xfId="3738"/>
    <cellStyle name="Note 2 2 2 2 4 6" xfId="3739"/>
    <cellStyle name="Note 2 2 2 2 5" xfId="3740"/>
    <cellStyle name="Note 2 2 2 2 5 2" xfId="3741"/>
    <cellStyle name="Note 2 2 2 3" xfId="3742"/>
    <cellStyle name="Note 2 2 2 3 2" xfId="3743"/>
    <cellStyle name="Note 2 2 2 3 2 2" xfId="3744"/>
    <cellStyle name="Note 2 2 2 3 2 2 2" xfId="3745"/>
    <cellStyle name="Note 2 2 2 3 2 2 2 2" xfId="3746"/>
    <cellStyle name="Note 2 2 2 3 2 2 3" xfId="3747"/>
    <cellStyle name="Note 2 2 2 3 2 3" xfId="3748"/>
    <cellStyle name="Note 2 2 2 3 2 3 2" xfId="3749"/>
    <cellStyle name="Note 2 2 2 3 2 4" xfId="3750"/>
    <cellStyle name="Note 2 2 2 3 3" xfId="3751"/>
    <cellStyle name="Note 2 2 2 3 3 2" xfId="3752"/>
    <cellStyle name="Note 2 2 2 3 3 2 2" xfId="3753"/>
    <cellStyle name="Note 2 2 2 3 3 3" xfId="3754"/>
    <cellStyle name="Note 2 2 2 3 3 4" xfId="3755"/>
    <cellStyle name="Note 2 2 2 3 4" xfId="3756"/>
    <cellStyle name="Note 2 2 2 3 4 2" xfId="3757"/>
    <cellStyle name="Note 2 2 2 3 4 2 2" xfId="3758"/>
    <cellStyle name="Note 2 2 2 3 4 3" xfId="3759"/>
    <cellStyle name="Note 2 2 2 3 5" xfId="3760"/>
    <cellStyle name="Note 2 2 2 4" xfId="3761"/>
    <cellStyle name="Note 2 2 2 4 2" xfId="3762"/>
    <cellStyle name="Note 2 2 2 4 2 2" xfId="3763"/>
    <cellStyle name="Note 2 2 2 4 2 2 2" xfId="3764"/>
    <cellStyle name="Note 2 2 2 4 2 2 2 2" xfId="3765"/>
    <cellStyle name="Note 2 2 2 4 2 2 3" xfId="3766"/>
    <cellStyle name="Note 2 2 2 4 2 3" xfId="3767"/>
    <cellStyle name="Note 2 2 2 4 2 3 2" xfId="3768"/>
    <cellStyle name="Note 2 2 2 4 2 4" xfId="3769"/>
    <cellStyle name="Note 2 2 2 4 3" xfId="3770"/>
    <cellStyle name="Note 2 2 2 4 3 2" xfId="3771"/>
    <cellStyle name="Note 2 2 2 4 3 2 2" xfId="3772"/>
    <cellStyle name="Note 2 2 2 4 3 3" xfId="3773"/>
    <cellStyle name="Note 2 2 2 4 3 4" xfId="3774"/>
    <cellStyle name="Note 2 2 2 4 4" xfId="3775"/>
    <cellStyle name="Note 2 2 2 4 4 2" xfId="3776"/>
    <cellStyle name="Note 2 2 2 4 4 2 2" xfId="3777"/>
    <cellStyle name="Note 2 2 2 4 4 3" xfId="3778"/>
    <cellStyle name="Note 2 2 2 4 5" xfId="3779"/>
    <cellStyle name="Note 2 2 2 4 5 2" xfId="3780"/>
    <cellStyle name="Note 2 2 2 4 6" xfId="3781"/>
    <cellStyle name="Note 2 2 2 5" xfId="3782"/>
    <cellStyle name="Note 2 2 2 5 2" xfId="3783"/>
    <cellStyle name="Note 2 2 2 5 2 2" xfId="3784"/>
    <cellStyle name="Note 2 2 2 5 2 2 2" xfId="3785"/>
    <cellStyle name="Note 2 2 2 5 2 2 2 2" xfId="3786"/>
    <cellStyle name="Note 2 2 2 5 2 2 3" xfId="3787"/>
    <cellStyle name="Note 2 2 2 5 2 3" xfId="3788"/>
    <cellStyle name="Note 2 2 2 5 2 3 2" xfId="3789"/>
    <cellStyle name="Note 2 2 2 5 2 4" xfId="3790"/>
    <cellStyle name="Note 2 2 2 5 3" xfId="3791"/>
    <cellStyle name="Note 2 2 2 5 3 2" xfId="3792"/>
    <cellStyle name="Note 2 2 2 5 3 2 2" xfId="3793"/>
    <cellStyle name="Note 2 2 2 5 3 3" xfId="3794"/>
    <cellStyle name="Note 2 2 2 5 3 4" xfId="3795"/>
    <cellStyle name="Note 2 2 2 5 4" xfId="3796"/>
    <cellStyle name="Note 2 2 2 5 4 2" xfId="3797"/>
    <cellStyle name="Note 2 2 2 5 4 2 2" xfId="3798"/>
    <cellStyle name="Note 2 2 2 5 4 3" xfId="3799"/>
    <cellStyle name="Note 2 2 2 5 5" xfId="3800"/>
    <cellStyle name="Note 2 2 2 5 5 2" xfId="3801"/>
    <cellStyle name="Note 2 2 2 5 6" xfId="3802"/>
    <cellStyle name="Note 2 2 3" xfId="3803"/>
    <cellStyle name="Note 2 2 3 2" xfId="3804"/>
    <cellStyle name="Note 2 2 3 2 2" xfId="3805"/>
    <cellStyle name="Note 2 2 3 2 2 2" xfId="3806"/>
    <cellStyle name="Note 2 2 3 2 2 2 2" xfId="3807"/>
    <cellStyle name="Note 2 2 3 2 2 2 2 2" xfId="3808"/>
    <cellStyle name="Note 2 2 3 2 2 2 3" xfId="3809"/>
    <cellStyle name="Note 2 2 3 2 2 3" xfId="3810"/>
    <cellStyle name="Note 2 2 3 2 2 3 2" xfId="3811"/>
    <cellStyle name="Note 2 2 3 2 2 4" xfId="3812"/>
    <cellStyle name="Note 2 2 3 2 3" xfId="3813"/>
    <cellStyle name="Note 2 2 3 2 3 2" xfId="3814"/>
    <cellStyle name="Note 2 2 3 2 3 2 2" xfId="3815"/>
    <cellStyle name="Note 2 2 3 2 3 3" xfId="3816"/>
    <cellStyle name="Note 2 2 3 2 3 4" xfId="3817"/>
    <cellStyle name="Note 2 2 3 2 4" xfId="3818"/>
    <cellStyle name="Note 2 2 3 2 4 2" xfId="3819"/>
    <cellStyle name="Note 2 2 3 2 4 2 2" xfId="3820"/>
    <cellStyle name="Note 2 2 3 2 4 3" xfId="3821"/>
    <cellStyle name="Note 2 2 3 2 5" xfId="3822"/>
    <cellStyle name="Note 2 2 3 3" xfId="3823"/>
    <cellStyle name="Note 2 2 3 3 2" xfId="3824"/>
    <cellStyle name="Note 2 2 3 3 2 2" xfId="3825"/>
    <cellStyle name="Note 2 2 3 3 2 2 2" xfId="3826"/>
    <cellStyle name="Note 2 2 3 3 2 2 2 2" xfId="3827"/>
    <cellStyle name="Note 2 2 3 3 2 2 3" xfId="3828"/>
    <cellStyle name="Note 2 2 3 3 2 3" xfId="3829"/>
    <cellStyle name="Note 2 2 3 3 2 3 2" xfId="3830"/>
    <cellStyle name="Note 2 2 3 3 2 4" xfId="3831"/>
    <cellStyle name="Note 2 2 3 3 3" xfId="3832"/>
    <cellStyle name="Note 2 2 3 3 3 2" xfId="3833"/>
    <cellStyle name="Note 2 2 3 3 3 2 2" xfId="3834"/>
    <cellStyle name="Note 2 2 3 3 3 3" xfId="3835"/>
    <cellStyle name="Note 2 2 3 3 3 4" xfId="3836"/>
    <cellStyle name="Note 2 2 3 3 4" xfId="3837"/>
    <cellStyle name="Note 2 2 3 3 4 2" xfId="3838"/>
    <cellStyle name="Note 2 2 3 3 4 2 2" xfId="3839"/>
    <cellStyle name="Note 2 2 3 3 4 3" xfId="3840"/>
    <cellStyle name="Note 2 2 3 3 5" xfId="3841"/>
    <cellStyle name="Note 2 2 3 3 5 2" xfId="3842"/>
    <cellStyle name="Note 2 2 3 3 6" xfId="3843"/>
    <cellStyle name="Note 2 2 3 4" xfId="3844"/>
    <cellStyle name="Note 2 2 3 4 2" xfId="3845"/>
    <cellStyle name="Note 2 2 3 4 2 2" xfId="3846"/>
    <cellStyle name="Note 2 2 3 4 2 2 2" xfId="3847"/>
    <cellStyle name="Note 2 2 3 4 2 2 2 2" xfId="3848"/>
    <cellStyle name="Note 2 2 3 4 2 2 3" xfId="3849"/>
    <cellStyle name="Note 2 2 3 4 2 3" xfId="3850"/>
    <cellStyle name="Note 2 2 3 4 2 3 2" xfId="3851"/>
    <cellStyle name="Note 2 2 3 4 2 4" xfId="3852"/>
    <cellStyle name="Note 2 2 3 4 3" xfId="3853"/>
    <cellStyle name="Note 2 2 3 4 3 2" xfId="3854"/>
    <cellStyle name="Note 2 2 3 4 3 2 2" xfId="3855"/>
    <cellStyle name="Note 2 2 3 4 3 3" xfId="3856"/>
    <cellStyle name="Note 2 2 3 4 3 4" xfId="3857"/>
    <cellStyle name="Note 2 2 3 4 4" xfId="3858"/>
    <cellStyle name="Note 2 2 3 4 4 2" xfId="3859"/>
    <cellStyle name="Note 2 2 3 4 4 2 2" xfId="3860"/>
    <cellStyle name="Note 2 2 3 4 4 3" xfId="3861"/>
    <cellStyle name="Note 2 2 3 4 5" xfId="3862"/>
    <cellStyle name="Note 2 2 3 4 5 2" xfId="3863"/>
    <cellStyle name="Note 2 2 3 4 6" xfId="3864"/>
    <cellStyle name="Note 2 2 3 5" xfId="3865"/>
    <cellStyle name="Note 2 2 3 5 2" xfId="3866"/>
    <cellStyle name="Note 2 2 4" xfId="3867"/>
    <cellStyle name="Note 2 2 4 2" xfId="3868"/>
    <cellStyle name="Note 2 2 4 2 2" xfId="3869"/>
    <cellStyle name="Note 2 2 4 2 2 2" xfId="3870"/>
    <cellStyle name="Note 2 2 4 2 2 2 2" xfId="3871"/>
    <cellStyle name="Note 2 2 4 2 2 2 2 2" xfId="3872"/>
    <cellStyle name="Note 2 2 4 2 2 2 3" xfId="3873"/>
    <cellStyle name="Note 2 2 4 2 2 3" xfId="3874"/>
    <cellStyle name="Note 2 2 4 2 2 3 2" xfId="3875"/>
    <cellStyle name="Note 2 2 4 2 2 4" xfId="3876"/>
    <cellStyle name="Note 2 2 4 2 3" xfId="3877"/>
    <cellStyle name="Note 2 2 4 2 3 2" xfId="3878"/>
    <cellStyle name="Note 2 2 4 2 3 2 2" xfId="3879"/>
    <cellStyle name="Note 2 2 4 2 3 3" xfId="3880"/>
    <cellStyle name="Note 2 2 4 2 3 4" xfId="3881"/>
    <cellStyle name="Note 2 2 4 2 4" xfId="3882"/>
    <cellStyle name="Note 2 2 4 2 4 2" xfId="3883"/>
    <cellStyle name="Note 2 2 4 2 4 2 2" xfId="3884"/>
    <cellStyle name="Note 2 2 4 2 4 3" xfId="3885"/>
    <cellStyle name="Note 2 2 4 2 5" xfId="3886"/>
    <cellStyle name="Note 2 2 4 2 5 2" xfId="3887"/>
    <cellStyle name="Note 2 2 4 2 6" xfId="3888"/>
    <cellStyle name="Note 2 2 4 3" xfId="3889"/>
    <cellStyle name="Note 2 2 4 3 2" xfId="3890"/>
    <cellStyle name="Note 2 2 4 3 2 2" xfId="3891"/>
    <cellStyle name="Note 2 2 4 3 2 2 2" xfId="3892"/>
    <cellStyle name="Note 2 2 4 3 2 2 2 2" xfId="3893"/>
    <cellStyle name="Note 2 2 4 3 2 2 3" xfId="3894"/>
    <cellStyle name="Note 2 2 4 3 2 3" xfId="3895"/>
    <cellStyle name="Note 2 2 4 3 2 3 2" xfId="3896"/>
    <cellStyle name="Note 2 2 4 3 2 4" xfId="3897"/>
    <cellStyle name="Note 2 2 4 3 3" xfId="3898"/>
    <cellStyle name="Note 2 2 4 3 3 2" xfId="3899"/>
    <cellStyle name="Note 2 2 4 3 3 2 2" xfId="3900"/>
    <cellStyle name="Note 2 2 4 3 3 3" xfId="3901"/>
    <cellStyle name="Note 2 2 4 3 3 4" xfId="3902"/>
    <cellStyle name="Note 2 2 4 3 4" xfId="3903"/>
    <cellStyle name="Note 2 2 4 3 4 2" xfId="3904"/>
    <cellStyle name="Note 2 2 4 3 4 2 2" xfId="3905"/>
    <cellStyle name="Note 2 2 4 3 4 3" xfId="3906"/>
    <cellStyle name="Note 2 2 4 3 5" xfId="3907"/>
    <cellStyle name="Note 2 2 4 3 5 2" xfId="3908"/>
    <cellStyle name="Note 2 2 4 3 6" xfId="3909"/>
    <cellStyle name="Note 2 2 4 4" xfId="3910"/>
    <cellStyle name="Note 2 2 4 4 2" xfId="3911"/>
    <cellStyle name="Note 2 2 4 4 2 2" xfId="3912"/>
    <cellStyle name="Note 2 2 4 4 2 2 2" xfId="3913"/>
    <cellStyle name="Note 2 2 4 4 2 3" xfId="3914"/>
    <cellStyle name="Note 2 2 4 4 3" xfId="3915"/>
    <cellStyle name="Note 2 2 4 4 3 2" xfId="3916"/>
    <cellStyle name="Note 2 2 4 4 4" xfId="3917"/>
    <cellStyle name="Note 2 2 4 5" xfId="3918"/>
    <cellStyle name="Note 2 2 4 5 2" xfId="3919"/>
    <cellStyle name="Note 2 2 4 5 2 2" xfId="3920"/>
    <cellStyle name="Note 2 2 4 5 3" xfId="3921"/>
    <cellStyle name="Note 2 2 4 5 4" xfId="3922"/>
    <cellStyle name="Note 2 2 4 6" xfId="3923"/>
    <cellStyle name="Note 2 2 4 6 2" xfId="3924"/>
    <cellStyle name="Note 2 2 4 6 2 2" xfId="3925"/>
    <cellStyle name="Note 2 2 4 6 3" xfId="3926"/>
    <cellStyle name="Note 2 2 4 7" xfId="3927"/>
    <cellStyle name="Note 2 2 5" xfId="3928"/>
    <cellStyle name="Note 2 2 5 2" xfId="3929"/>
    <cellStyle name="Note 2 2 5 2 2" xfId="3930"/>
    <cellStyle name="Note 2 2 5 2 2 2" xfId="3931"/>
    <cellStyle name="Note 2 2 5 2 2 2 2" xfId="3932"/>
    <cellStyle name="Note 2 2 5 2 2 3" xfId="3933"/>
    <cellStyle name="Note 2 2 5 2 3" xfId="3934"/>
    <cellStyle name="Note 2 2 5 2 3 2" xfId="3935"/>
    <cellStyle name="Note 2 2 5 2 4" xfId="3936"/>
    <cellStyle name="Note 2 2 5 3" xfId="3937"/>
    <cellStyle name="Note 2 2 5 3 2" xfId="3938"/>
    <cellStyle name="Note 2 2 5 3 2 2" xfId="3939"/>
    <cellStyle name="Note 2 2 5 3 3" xfId="3940"/>
    <cellStyle name="Note 2 2 5 3 4" xfId="3941"/>
    <cellStyle name="Note 2 2 5 4" xfId="3942"/>
    <cellStyle name="Note 2 2 5 4 2" xfId="3943"/>
    <cellStyle name="Note 2 2 5 4 2 2" xfId="3944"/>
    <cellStyle name="Note 2 2 5 4 3" xfId="3945"/>
    <cellStyle name="Note 2 2 5 5" xfId="3946"/>
    <cellStyle name="Note 2 3" xfId="3947"/>
    <cellStyle name="Note 2 3 2" xfId="3948"/>
    <cellStyle name="Note 2 3 2 2" xfId="3949"/>
    <cellStyle name="Note 2 3 2 2 2" xfId="3950"/>
    <cellStyle name="Note 2 3 2 2 2 2" xfId="3951"/>
    <cellStyle name="Note 2 3 2 2 2 2 2" xfId="3952"/>
    <cellStyle name="Note 2 3 2 2 2 2 2 2" xfId="3953"/>
    <cellStyle name="Note 2 3 2 2 2 2 3" xfId="3954"/>
    <cellStyle name="Note 2 3 2 2 2 3" xfId="3955"/>
    <cellStyle name="Note 2 3 2 2 2 3 2" xfId="3956"/>
    <cellStyle name="Note 2 3 2 2 2 4" xfId="3957"/>
    <cellStyle name="Note 2 3 2 2 3" xfId="3958"/>
    <cellStyle name="Note 2 3 2 2 3 2" xfId="3959"/>
    <cellStyle name="Note 2 3 2 2 3 2 2" xfId="3960"/>
    <cellStyle name="Note 2 3 2 2 3 3" xfId="3961"/>
    <cellStyle name="Note 2 3 2 2 3 4" xfId="3962"/>
    <cellStyle name="Note 2 3 2 2 4" xfId="3963"/>
    <cellStyle name="Note 2 3 2 2 4 2" xfId="3964"/>
    <cellStyle name="Note 2 3 2 2 4 2 2" xfId="3965"/>
    <cellStyle name="Note 2 3 2 2 4 3" xfId="3966"/>
    <cellStyle name="Note 2 3 2 2 5" xfId="3967"/>
    <cellStyle name="Note 2 3 2 3" xfId="3968"/>
    <cellStyle name="Note 2 3 2 3 2" xfId="3969"/>
    <cellStyle name="Note 2 3 2 3 2 2" xfId="3970"/>
    <cellStyle name="Note 2 3 2 3 2 2 2" xfId="3971"/>
    <cellStyle name="Note 2 3 2 3 2 2 2 2" xfId="3972"/>
    <cellStyle name="Note 2 3 2 3 2 2 3" xfId="3973"/>
    <cellStyle name="Note 2 3 2 3 2 3" xfId="3974"/>
    <cellStyle name="Note 2 3 2 3 2 3 2" xfId="3975"/>
    <cellStyle name="Note 2 3 2 3 2 4" xfId="3976"/>
    <cellStyle name="Note 2 3 2 3 3" xfId="3977"/>
    <cellStyle name="Note 2 3 2 3 3 2" xfId="3978"/>
    <cellStyle name="Note 2 3 2 3 3 2 2" xfId="3979"/>
    <cellStyle name="Note 2 3 2 3 3 3" xfId="3980"/>
    <cellStyle name="Note 2 3 2 3 3 4" xfId="3981"/>
    <cellStyle name="Note 2 3 2 3 4" xfId="3982"/>
    <cellStyle name="Note 2 3 2 3 4 2" xfId="3983"/>
    <cellStyle name="Note 2 3 2 3 4 2 2" xfId="3984"/>
    <cellStyle name="Note 2 3 2 3 4 3" xfId="3985"/>
    <cellStyle name="Note 2 3 2 3 5" xfId="3986"/>
    <cellStyle name="Note 2 3 2 3 5 2" xfId="3987"/>
    <cellStyle name="Note 2 3 2 3 6" xfId="3988"/>
    <cellStyle name="Note 2 3 2 4" xfId="3989"/>
    <cellStyle name="Note 2 3 2 4 2" xfId="3990"/>
    <cellStyle name="Note 2 3 2 4 2 2" xfId="3991"/>
    <cellStyle name="Note 2 3 2 4 2 2 2" xfId="3992"/>
    <cellStyle name="Note 2 3 2 4 2 2 2 2" xfId="3993"/>
    <cellStyle name="Note 2 3 2 4 2 2 3" xfId="3994"/>
    <cellStyle name="Note 2 3 2 4 2 3" xfId="3995"/>
    <cellStyle name="Note 2 3 2 4 2 3 2" xfId="3996"/>
    <cellStyle name="Note 2 3 2 4 2 4" xfId="3997"/>
    <cellStyle name="Note 2 3 2 4 3" xfId="3998"/>
    <cellStyle name="Note 2 3 2 4 3 2" xfId="3999"/>
    <cellStyle name="Note 2 3 2 4 3 2 2" xfId="4000"/>
    <cellStyle name="Note 2 3 2 4 3 3" xfId="4001"/>
    <cellStyle name="Note 2 3 2 4 3 4" xfId="4002"/>
    <cellStyle name="Note 2 3 2 4 4" xfId="4003"/>
    <cellStyle name="Note 2 3 2 4 4 2" xfId="4004"/>
    <cellStyle name="Note 2 3 2 4 4 2 2" xfId="4005"/>
    <cellStyle name="Note 2 3 2 4 4 3" xfId="4006"/>
    <cellStyle name="Note 2 3 2 4 5" xfId="4007"/>
    <cellStyle name="Note 2 3 2 4 5 2" xfId="4008"/>
    <cellStyle name="Note 2 3 2 4 6" xfId="4009"/>
    <cellStyle name="Note 2 3 2 5" xfId="4010"/>
    <cellStyle name="Note 2 3 2 5 2" xfId="4011"/>
    <cellStyle name="Note 2 3 3" xfId="4012"/>
    <cellStyle name="Note 2 3 3 2" xfId="4013"/>
    <cellStyle name="Note 2 3 3 2 2" xfId="4014"/>
    <cellStyle name="Note 2 3 3 2 2 2" xfId="4015"/>
    <cellStyle name="Note 2 3 3 2 2 2 2" xfId="4016"/>
    <cellStyle name="Note 2 3 3 2 2 3" xfId="4017"/>
    <cellStyle name="Note 2 3 3 2 3" xfId="4018"/>
    <cellStyle name="Note 2 3 3 2 3 2" xfId="4019"/>
    <cellStyle name="Note 2 3 3 2 4" xfId="4020"/>
    <cellStyle name="Note 2 3 3 3" xfId="4021"/>
    <cellStyle name="Note 2 3 3 3 2" xfId="4022"/>
    <cellStyle name="Note 2 3 3 3 2 2" xfId="4023"/>
    <cellStyle name="Note 2 3 3 3 3" xfId="4024"/>
    <cellStyle name="Note 2 3 3 3 4" xfId="4025"/>
    <cellStyle name="Note 2 3 3 4" xfId="4026"/>
    <cellStyle name="Note 2 3 3 4 2" xfId="4027"/>
    <cellStyle name="Note 2 3 3 4 2 2" xfId="4028"/>
    <cellStyle name="Note 2 3 3 4 3" xfId="4029"/>
    <cellStyle name="Note 2 3 3 5" xfId="4030"/>
    <cellStyle name="Note 2 3 4" xfId="4031"/>
    <cellStyle name="Note 2 3 4 2" xfId="4032"/>
    <cellStyle name="Note 2 3 4 2 2" xfId="4033"/>
    <cellStyle name="Note 2 3 4 2 2 2" xfId="4034"/>
    <cellStyle name="Note 2 3 4 2 2 2 2" xfId="4035"/>
    <cellStyle name="Note 2 3 4 2 2 3" xfId="4036"/>
    <cellStyle name="Note 2 3 4 2 3" xfId="4037"/>
    <cellStyle name="Note 2 3 4 2 3 2" xfId="4038"/>
    <cellStyle name="Note 2 3 4 2 4" xfId="4039"/>
    <cellStyle name="Note 2 3 4 3" xfId="4040"/>
    <cellStyle name="Note 2 3 4 3 2" xfId="4041"/>
    <cellStyle name="Note 2 3 4 3 2 2" xfId="4042"/>
    <cellStyle name="Note 2 3 4 3 3" xfId="4043"/>
    <cellStyle name="Note 2 3 4 3 4" xfId="4044"/>
    <cellStyle name="Note 2 3 4 4" xfId="4045"/>
    <cellStyle name="Note 2 3 4 4 2" xfId="4046"/>
    <cellStyle name="Note 2 3 4 4 2 2" xfId="4047"/>
    <cellStyle name="Note 2 3 4 4 3" xfId="4048"/>
    <cellStyle name="Note 2 3 4 5" xfId="4049"/>
    <cellStyle name="Note 2 3 4 5 2" xfId="4050"/>
    <cellStyle name="Note 2 3 4 6" xfId="4051"/>
    <cellStyle name="Note 2 3 5" xfId="4052"/>
    <cellStyle name="Note 2 3 5 2" xfId="4053"/>
    <cellStyle name="Note 2 3 5 2 2" xfId="4054"/>
    <cellStyle name="Note 2 3 5 2 2 2" xfId="4055"/>
    <cellStyle name="Note 2 3 5 2 2 2 2" xfId="4056"/>
    <cellStyle name="Note 2 3 5 2 2 3" xfId="4057"/>
    <cellStyle name="Note 2 3 5 2 3" xfId="4058"/>
    <cellStyle name="Note 2 3 5 2 3 2" xfId="4059"/>
    <cellStyle name="Note 2 3 5 2 4" xfId="4060"/>
    <cellStyle name="Note 2 3 5 3" xfId="4061"/>
    <cellStyle name="Note 2 3 5 3 2" xfId="4062"/>
    <cellStyle name="Note 2 3 5 3 2 2" xfId="4063"/>
    <cellStyle name="Note 2 3 5 3 3" xfId="4064"/>
    <cellStyle name="Note 2 3 5 3 4" xfId="4065"/>
    <cellStyle name="Note 2 3 5 4" xfId="4066"/>
    <cellStyle name="Note 2 3 5 4 2" xfId="4067"/>
    <cellStyle name="Note 2 3 5 4 2 2" xfId="4068"/>
    <cellStyle name="Note 2 3 5 4 3" xfId="4069"/>
    <cellStyle name="Note 2 3 5 5" xfId="4070"/>
    <cellStyle name="Note 2 3 5 5 2" xfId="4071"/>
    <cellStyle name="Note 2 3 5 6" xfId="4072"/>
    <cellStyle name="Note 2 4" xfId="4073"/>
    <cellStyle name="Note 2 4 2" xfId="4074"/>
    <cellStyle name="Note 2 4 2 2" xfId="4075"/>
    <cellStyle name="Note 2 4 2 2 2" xfId="4076"/>
    <cellStyle name="Note 2 4 2 2 2 2" xfId="4077"/>
    <cellStyle name="Note 2 4 2 2 2 2 2" xfId="4078"/>
    <cellStyle name="Note 2 4 2 2 2 3" xfId="4079"/>
    <cellStyle name="Note 2 4 2 2 3" xfId="4080"/>
    <cellStyle name="Note 2 4 2 2 3 2" xfId="4081"/>
    <cellStyle name="Note 2 4 2 2 4" xfId="4082"/>
    <cellStyle name="Note 2 4 2 3" xfId="4083"/>
    <cellStyle name="Note 2 4 2 3 2" xfId="4084"/>
    <cellStyle name="Note 2 4 2 3 2 2" xfId="4085"/>
    <cellStyle name="Note 2 4 2 3 3" xfId="4086"/>
    <cellStyle name="Note 2 4 2 3 4" xfId="4087"/>
    <cellStyle name="Note 2 4 2 4" xfId="4088"/>
    <cellStyle name="Note 2 4 2 4 2" xfId="4089"/>
    <cellStyle name="Note 2 4 2 4 2 2" xfId="4090"/>
    <cellStyle name="Note 2 4 2 4 3" xfId="4091"/>
    <cellStyle name="Note 2 4 2 5" xfId="4092"/>
    <cellStyle name="Note 2 4 3" xfId="4093"/>
    <cellStyle name="Note 2 4 3 2" xfId="4094"/>
    <cellStyle name="Note 2 4 3 2 2" xfId="4095"/>
    <cellStyle name="Note 2 4 3 2 2 2" xfId="4096"/>
    <cellStyle name="Note 2 4 3 2 2 2 2" xfId="4097"/>
    <cellStyle name="Note 2 4 3 2 2 3" xfId="4098"/>
    <cellStyle name="Note 2 4 3 2 3" xfId="4099"/>
    <cellStyle name="Note 2 4 3 2 3 2" xfId="4100"/>
    <cellStyle name="Note 2 4 3 2 4" xfId="4101"/>
    <cellStyle name="Note 2 4 3 3" xfId="4102"/>
    <cellStyle name="Note 2 4 3 3 2" xfId="4103"/>
    <cellStyle name="Note 2 4 3 3 2 2" xfId="4104"/>
    <cellStyle name="Note 2 4 3 3 3" xfId="4105"/>
    <cellStyle name="Note 2 4 3 3 4" xfId="4106"/>
    <cellStyle name="Note 2 4 3 4" xfId="4107"/>
    <cellStyle name="Note 2 4 3 4 2" xfId="4108"/>
    <cellStyle name="Note 2 4 3 4 2 2" xfId="4109"/>
    <cellStyle name="Note 2 4 3 4 3" xfId="4110"/>
    <cellStyle name="Note 2 4 3 5" xfId="4111"/>
    <cellStyle name="Note 2 4 3 5 2" xfId="4112"/>
    <cellStyle name="Note 2 4 3 6" xfId="4113"/>
    <cellStyle name="Note 2 4 4" xfId="4114"/>
    <cellStyle name="Note 2 4 4 2" xfId="4115"/>
    <cellStyle name="Note 2 4 4 2 2" xfId="4116"/>
    <cellStyle name="Note 2 4 4 2 2 2" xfId="4117"/>
    <cellStyle name="Note 2 4 4 2 2 2 2" xfId="4118"/>
    <cellStyle name="Note 2 4 4 2 2 3" xfId="4119"/>
    <cellStyle name="Note 2 4 4 2 3" xfId="4120"/>
    <cellStyle name="Note 2 4 4 2 3 2" xfId="4121"/>
    <cellStyle name="Note 2 4 4 2 4" xfId="4122"/>
    <cellStyle name="Note 2 4 4 3" xfId="4123"/>
    <cellStyle name="Note 2 4 4 3 2" xfId="4124"/>
    <cellStyle name="Note 2 4 4 3 2 2" xfId="4125"/>
    <cellStyle name="Note 2 4 4 3 3" xfId="4126"/>
    <cellStyle name="Note 2 4 4 3 4" xfId="4127"/>
    <cellStyle name="Note 2 4 4 4" xfId="4128"/>
    <cellStyle name="Note 2 4 4 4 2" xfId="4129"/>
    <cellStyle name="Note 2 4 4 4 2 2" xfId="4130"/>
    <cellStyle name="Note 2 4 4 4 3" xfId="4131"/>
    <cellStyle name="Note 2 4 4 5" xfId="4132"/>
    <cellStyle name="Note 2 4 4 5 2" xfId="4133"/>
    <cellStyle name="Note 2 4 4 6" xfId="4134"/>
    <cellStyle name="Note 2 4 5" xfId="4135"/>
    <cellStyle name="Note 2 4 5 2" xfId="4136"/>
    <cellStyle name="Note 2 5" xfId="4137"/>
    <cellStyle name="Note 2 5 2" xfId="4138"/>
    <cellStyle name="Note 2 5 2 2" xfId="4139"/>
    <cellStyle name="Note 2 5 2 2 2" xfId="4140"/>
    <cellStyle name="Note 2 5 2 2 2 2" xfId="4141"/>
    <cellStyle name="Note 2 5 2 2 2 2 2" xfId="4142"/>
    <cellStyle name="Note 2 5 2 2 2 3" xfId="4143"/>
    <cellStyle name="Note 2 5 2 2 3" xfId="4144"/>
    <cellStyle name="Note 2 5 2 2 3 2" xfId="4145"/>
    <cellStyle name="Note 2 5 2 2 4" xfId="4146"/>
    <cellStyle name="Note 2 5 2 3" xfId="4147"/>
    <cellStyle name="Note 2 5 2 3 2" xfId="4148"/>
    <cellStyle name="Note 2 5 2 3 2 2" xfId="4149"/>
    <cellStyle name="Note 2 5 2 3 3" xfId="4150"/>
    <cellStyle name="Note 2 5 2 3 4" xfId="4151"/>
    <cellStyle name="Note 2 5 2 4" xfId="4152"/>
    <cellStyle name="Note 2 5 2 4 2" xfId="4153"/>
    <cellStyle name="Note 2 5 2 4 2 2" xfId="4154"/>
    <cellStyle name="Note 2 5 2 4 3" xfId="4155"/>
    <cellStyle name="Note 2 5 2 5" xfId="4156"/>
    <cellStyle name="Note 2 5 2 5 2" xfId="4157"/>
    <cellStyle name="Note 2 5 2 6" xfId="4158"/>
    <cellStyle name="Note 2 5 3" xfId="4159"/>
    <cellStyle name="Note 2 5 3 2" xfId="4160"/>
    <cellStyle name="Note 2 5 3 2 2" xfId="4161"/>
    <cellStyle name="Note 2 5 3 2 2 2" xfId="4162"/>
    <cellStyle name="Note 2 5 3 2 2 2 2" xfId="4163"/>
    <cellStyle name="Note 2 5 3 2 2 3" xfId="4164"/>
    <cellStyle name="Note 2 5 3 2 3" xfId="4165"/>
    <cellStyle name="Note 2 5 3 2 3 2" xfId="4166"/>
    <cellStyle name="Note 2 5 3 2 4" xfId="4167"/>
    <cellStyle name="Note 2 5 3 3" xfId="4168"/>
    <cellStyle name="Note 2 5 3 3 2" xfId="4169"/>
    <cellStyle name="Note 2 5 3 3 2 2" xfId="4170"/>
    <cellStyle name="Note 2 5 3 3 3" xfId="4171"/>
    <cellStyle name="Note 2 5 3 3 4" xfId="4172"/>
    <cellStyle name="Note 2 5 3 4" xfId="4173"/>
    <cellStyle name="Note 2 5 3 4 2" xfId="4174"/>
    <cellStyle name="Note 2 5 3 4 2 2" xfId="4175"/>
    <cellStyle name="Note 2 5 3 4 3" xfId="4176"/>
    <cellStyle name="Note 2 5 3 5" xfId="4177"/>
    <cellStyle name="Note 2 5 3 5 2" xfId="4178"/>
    <cellStyle name="Note 2 5 3 6" xfId="4179"/>
    <cellStyle name="Note 2 5 4" xfId="4180"/>
    <cellStyle name="Note 2 5 4 2" xfId="4181"/>
    <cellStyle name="Note 2 5 4 2 2" xfId="4182"/>
    <cellStyle name="Note 2 5 4 2 2 2" xfId="4183"/>
    <cellStyle name="Note 2 5 4 2 3" xfId="4184"/>
    <cellStyle name="Note 2 5 4 3" xfId="4185"/>
    <cellStyle name="Note 2 5 4 3 2" xfId="4186"/>
    <cellStyle name="Note 2 5 4 4" xfId="4187"/>
    <cellStyle name="Note 2 5 5" xfId="4188"/>
    <cellStyle name="Note 2 5 5 2" xfId="4189"/>
    <cellStyle name="Note 2 5 5 2 2" xfId="4190"/>
    <cellStyle name="Note 2 5 5 3" xfId="4191"/>
    <cellStyle name="Note 2 5 5 4" xfId="4192"/>
    <cellStyle name="Note 2 5 6" xfId="4193"/>
    <cellStyle name="Note 2 5 6 2" xfId="4194"/>
    <cellStyle name="Note 2 5 6 2 2" xfId="4195"/>
    <cellStyle name="Note 2 5 6 3" xfId="4196"/>
    <cellStyle name="Note 2 5 7" xfId="4197"/>
    <cellStyle name="Note 2 6" xfId="4198"/>
    <cellStyle name="Note 2 6 2" xfId="4199"/>
    <cellStyle name="Note 2 6 2 2" xfId="4200"/>
    <cellStyle name="Note 2 6 2 2 2" xfId="4201"/>
    <cellStyle name="Note 2 6 2 2 2 2" xfId="4202"/>
    <cellStyle name="Note 2 6 2 2 3" xfId="4203"/>
    <cellStyle name="Note 2 6 2 3" xfId="4204"/>
    <cellStyle name="Note 2 6 2 3 2" xfId="4205"/>
    <cellStyle name="Note 2 6 2 4" xfId="4206"/>
    <cellStyle name="Note 2 6 3" xfId="4207"/>
    <cellStyle name="Note 2 6 3 2" xfId="4208"/>
    <cellStyle name="Note 2 6 3 2 2" xfId="4209"/>
    <cellStyle name="Note 2 6 3 3" xfId="4210"/>
    <cellStyle name="Note 2 6 3 4" xfId="4211"/>
    <cellStyle name="Note 2 6 4" xfId="4212"/>
    <cellStyle name="Note 2 6 4 2" xfId="4213"/>
    <cellStyle name="Note 2 6 4 2 2" xfId="4214"/>
    <cellStyle name="Note 2 6 4 3" xfId="4215"/>
    <cellStyle name="Note 2 6 5" xfId="4216"/>
    <cellStyle name="Note 3" xfId="4217"/>
    <cellStyle name="Note 3 2" xfId="4218"/>
    <cellStyle name="Note 3 2 2" xfId="4219"/>
    <cellStyle name="Note 3 2 2 2" xfId="4220"/>
    <cellStyle name="Note 3 2 2 2 2" xfId="4221"/>
    <cellStyle name="Note 3 2 2 2 2 2" xfId="4222"/>
    <cellStyle name="Note 3 2 2 2 2 2 2" xfId="4223"/>
    <cellStyle name="Note 3 2 2 2 2 3" xfId="4224"/>
    <cellStyle name="Note 3 2 2 2 3" xfId="4225"/>
    <cellStyle name="Note 3 2 2 2 3 2" xfId="4226"/>
    <cellStyle name="Note 3 2 2 2 4" xfId="4227"/>
    <cellStyle name="Note 3 2 2 3" xfId="4228"/>
    <cellStyle name="Note 3 2 2 3 2" xfId="4229"/>
    <cellStyle name="Note 3 2 2 3 2 2" xfId="4230"/>
    <cellStyle name="Note 3 2 2 3 3" xfId="4231"/>
    <cellStyle name="Note 3 2 2 3 4" xfId="4232"/>
    <cellStyle name="Note 3 2 2 4" xfId="4233"/>
    <cellStyle name="Note 3 2 2 4 2" xfId="4234"/>
    <cellStyle name="Note 3 2 2 4 2 2" xfId="4235"/>
    <cellStyle name="Note 3 2 2 4 3" xfId="4236"/>
    <cellStyle name="Note 3 2 2 5" xfId="4237"/>
    <cellStyle name="Note 3 2 3" xfId="4238"/>
    <cellStyle name="Note 3 2 3 2" xfId="4239"/>
    <cellStyle name="Note 3 2 3 2 2" xfId="4240"/>
    <cellStyle name="Note 3 2 3 2 2 2" xfId="4241"/>
    <cellStyle name="Note 3 2 3 2 2 2 2" xfId="4242"/>
    <cellStyle name="Note 3 2 3 2 2 3" xfId="4243"/>
    <cellStyle name="Note 3 2 3 2 3" xfId="4244"/>
    <cellStyle name="Note 3 2 3 2 3 2" xfId="4245"/>
    <cellStyle name="Note 3 2 3 2 4" xfId="4246"/>
    <cellStyle name="Note 3 2 3 3" xfId="4247"/>
    <cellStyle name="Note 3 2 3 3 2" xfId="4248"/>
    <cellStyle name="Note 3 2 3 3 2 2" xfId="4249"/>
    <cellStyle name="Note 3 2 3 3 3" xfId="4250"/>
    <cellStyle name="Note 3 2 3 3 4" xfId="4251"/>
    <cellStyle name="Note 3 2 3 4" xfId="4252"/>
    <cellStyle name="Note 3 2 3 4 2" xfId="4253"/>
    <cellStyle name="Note 3 2 3 4 2 2" xfId="4254"/>
    <cellStyle name="Note 3 2 3 4 3" xfId="4255"/>
    <cellStyle name="Note 3 2 3 5" xfId="4256"/>
    <cellStyle name="Note 3 2 3 5 2" xfId="4257"/>
    <cellStyle name="Note 3 2 3 6" xfId="4258"/>
    <cellStyle name="Note 3 2 4" xfId="4259"/>
    <cellStyle name="Note 3 2 4 2" xfId="4260"/>
    <cellStyle name="Note 3 2 4 2 2" xfId="4261"/>
    <cellStyle name="Note 3 2 4 2 2 2" xfId="4262"/>
    <cellStyle name="Note 3 2 4 2 2 2 2" xfId="4263"/>
    <cellStyle name="Note 3 2 4 2 2 3" xfId="4264"/>
    <cellStyle name="Note 3 2 4 2 3" xfId="4265"/>
    <cellStyle name="Note 3 2 4 2 3 2" xfId="4266"/>
    <cellStyle name="Note 3 2 4 2 4" xfId="4267"/>
    <cellStyle name="Note 3 2 4 3" xfId="4268"/>
    <cellStyle name="Note 3 2 4 3 2" xfId="4269"/>
    <cellStyle name="Note 3 2 4 3 2 2" xfId="4270"/>
    <cellStyle name="Note 3 2 4 3 3" xfId="4271"/>
    <cellStyle name="Note 3 2 4 3 4" xfId="4272"/>
    <cellStyle name="Note 3 2 4 4" xfId="4273"/>
    <cellStyle name="Note 3 2 4 4 2" xfId="4274"/>
    <cellStyle name="Note 3 2 4 4 2 2" xfId="4275"/>
    <cellStyle name="Note 3 2 4 4 3" xfId="4276"/>
    <cellStyle name="Note 3 2 4 5" xfId="4277"/>
    <cellStyle name="Note 3 2 4 5 2" xfId="4278"/>
    <cellStyle name="Note 3 2 4 6" xfId="4279"/>
    <cellStyle name="Note 3 2 5" xfId="4280"/>
    <cellStyle name="Note 3 2 5 2" xfId="4281"/>
    <cellStyle name="Note 3 3" xfId="4282"/>
    <cellStyle name="Note 3 3 2" xfId="4283"/>
    <cellStyle name="Note 3 3 2 2" xfId="4284"/>
    <cellStyle name="Note 3 3 2 2 2" xfId="4285"/>
    <cellStyle name="Note 3 3 2 2 2 2" xfId="4286"/>
    <cellStyle name="Note 3 3 2 2 2 2 2" xfId="4287"/>
    <cellStyle name="Note 3 3 2 2 2 3" xfId="4288"/>
    <cellStyle name="Note 3 3 2 2 3" xfId="4289"/>
    <cellStyle name="Note 3 3 2 2 3 2" xfId="4290"/>
    <cellStyle name="Note 3 3 2 2 4" xfId="4291"/>
    <cellStyle name="Note 3 3 2 3" xfId="4292"/>
    <cellStyle name="Note 3 3 2 3 2" xfId="4293"/>
    <cellStyle name="Note 3 3 2 3 2 2" xfId="4294"/>
    <cellStyle name="Note 3 3 2 3 3" xfId="4295"/>
    <cellStyle name="Note 3 3 2 3 4" xfId="4296"/>
    <cellStyle name="Note 3 3 2 4" xfId="4297"/>
    <cellStyle name="Note 3 3 2 4 2" xfId="4298"/>
    <cellStyle name="Note 3 3 2 4 2 2" xfId="4299"/>
    <cellStyle name="Note 3 3 2 4 3" xfId="4300"/>
    <cellStyle name="Note 3 3 2 5" xfId="4301"/>
    <cellStyle name="Note 3 3 2 5 2" xfId="4302"/>
    <cellStyle name="Note 3 3 2 6" xfId="4303"/>
    <cellStyle name="Note 3 3 3" xfId="4304"/>
    <cellStyle name="Note 3 3 3 2" xfId="4305"/>
    <cellStyle name="Note 3 3 3 2 2" xfId="4306"/>
    <cellStyle name="Note 3 3 3 2 2 2" xfId="4307"/>
    <cellStyle name="Note 3 3 3 2 2 2 2" xfId="4308"/>
    <cellStyle name="Note 3 3 3 2 2 3" xfId="4309"/>
    <cellStyle name="Note 3 3 3 2 3" xfId="4310"/>
    <cellStyle name="Note 3 3 3 2 3 2" xfId="4311"/>
    <cellStyle name="Note 3 3 3 2 4" xfId="4312"/>
    <cellStyle name="Note 3 3 3 3" xfId="4313"/>
    <cellStyle name="Note 3 3 3 3 2" xfId="4314"/>
    <cellStyle name="Note 3 3 3 3 2 2" xfId="4315"/>
    <cellStyle name="Note 3 3 3 3 3" xfId="4316"/>
    <cellStyle name="Note 3 3 3 3 4" xfId="4317"/>
    <cellStyle name="Note 3 3 3 4" xfId="4318"/>
    <cellStyle name="Note 3 3 3 4 2" xfId="4319"/>
    <cellStyle name="Note 3 3 3 4 2 2" xfId="4320"/>
    <cellStyle name="Note 3 3 3 4 3" xfId="4321"/>
    <cellStyle name="Note 3 3 3 5" xfId="4322"/>
    <cellStyle name="Note 3 3 3 5 2" xfId="4323"/>
    <cellStyle name="Note 3 3 3 6" xfId="4324"/>
    <cellStyle name="Note 3 3 4" xfId="4325"/>
    <cellStyle name="Note 3 3 4 2" xfId="4326"/>
    <cellStyle name="Note 3 3 4 2 2" xfId="4327"/>
    <cellStyle name="Note 3 3 4 2 2 2" xfId="4328"/>
    <cellStyle name="Note 3 3 4 2 3" xfId="4329"/>
    <cellStyle name="Note 3 3 4 3" xfId="4330"/>
    <cellStyle name="Note 3 3 4 3 2" xfId="4331"/>
    <cellStyle name="Note 3 3 4 4" xfId="4332"/>
    <cellStyle name="Note 3 3 5" xfId="4333"/>
    <cellStyle name="Note 3 3 5 2" xfId="4334"/>
    <cellStyle name="Note 3 3 5 2 2" xfId="4335"/>
    <cellStyle name="Note 3 3 5 3" xfId="4336"/>
    <cellStyle name="Note 3 3 5 4" xfId="4337"/>
    <cellStyle name="Note 3 3 6" xfId="4338"/>
    <cellStyle name="Note 3 3 6 2" xfId="4339"/>
    <cellStyle name="Note 3 3 6 2 2" xfId="4340"/>
    <cellStyle name="Note 3 3 6 3" xfId="4341"/>
    <cellStyle name="Note 3 3 7" xfId="4342"/>
    <cellStyle name="Note 3 4" xfId="4343"/>
    <cellStyle name="Note 3 4 2" xfId="4344"/>
    <cellStyle name="Note 3 4 2 2" xfId="4345"/>
    <cellStyle name="Note 3 4 2 2 2" xfId="4346"/>
    <cellStyle name="Note 3 4 2 2 2 2" xfId="4347"/>
    <cellStyle name="Note 3 4 2 2 3" xfId="4348"/>
    <cellStyle name="Note 3 4 2 3" xfId="4349"/>
    <cellStyle name="Note 3 4 2 3 2" xfId="4350"/>
    <cellStyle name="Note 3 4 2 4" xfId="4351"/>
    <cellStyle name="Note 3 4 3" xfId="4352"/>
    <cellStyle name="Note 3 4 3 2" xfId="4353"/>
    <cellStyle name="Note 3 4 3 2 2" xfId="4354"/>
    <cellStyle name="Note 3 4 3 3" xfId="4355"/>
    <cellStyle name="Note 3 4 3 4" xfId="4356"/>
    <cellStyle name="Note 3 4 4" xfId="4357"/>
    <cellStyle name="Note 3 4 4 2" xfId="4358"/>
    <cellStyle name="Note 3 4 4 2 2" xfId="4359"/>
    <cellStyle name="Note 3 4 4 3" xfId="4360"/>
    <cellStyle name="Note 3 4 5" xfId="4361"/>
    <cellStyle name="Note 4" xfId="4362"/>
    <cellStyle name="Note 4 2" xfId="4363"/>
    <cellStyle name="Note 4 2 2" xfId="4364"/>
    <cellStyle name="Note 4 2 2 2" xfId="4365"/>
    <cellStyle name="Note 4 2 2 2 2" xfId="4366"/>
    <cellStyle name="Note 4 2 2 2 2 2" xfId="4367"/>
    <cellStyle name="Note 4 2 2 2 2 2 2" xfId="4368"/>
    <cellStyle name="Note 4 2 2 2 2 3" xfId="4369"/>
    <cellStyle name="Note 4 2 2 2 3" xfId="4370"/>
    <cellStyle name="Note 4 2 2 2 3 2" xfId="4371"/>
    <cellStyle name="Note 4 2 2 2 4" xfId="4372"/>
    <cellStyle name="Note 4 2 2 3" xfId="4373"/>
    <cellStyle name="Note 4 2 2 3 2" xfId="4374"/>
    <cellStyle name="Note 4 2 2 3 2 2" xfId="4375"/>
    <cellStyle name="Note 4 2 2 3 3" xfId="4376"/>
    <cellStyle name="Note 4 2 2 3 4" xfId="4377"/>
    <cellStyle name="Note 4 2 2 4" xfId="4378"/>
    <cellStyle name="Note 4 2 2 4 2" xfId="4379"/>
    <cellStyle name="Note 4 2 2 4 2 2" xfId="4380"/>
    <cellStyle name="Note 4 2 2 4 3" xfId="4381"/>
    <cellStyle name="Note 4 2 2 5" xfId="4382"/>
    <cellStyle name="Note 4 2 3" xfId="4383"/>
    <cellStyle name="Note 4 2 3 2" xfId="4384"/>
    <cellStyle name="Note 4 2 3 2 2" xfId="4385"/>
    <cellStyle name="Note 4 2 3 2 2 2" xfId="4386"/>
    <cellStyle name="Note 4 2 3 2 2 2 2" xfId="4387"/>
    <cellStyle name="Note 4 2 3 2 2 3" xfId="4388"/>
    <cellStyle name="Note 4 2 3 2 3" xfId="4389"/>
    <cellStyle name="Note 4 2 3 2 3 2" xfId="4390"/>
    <cellStyle name="Note 4 2 3 2 4" xfId="4391"/>
    <cellStyle name="Note 4 2 3 3" xfId="4392"/>
    <cellStyle name="Note 4 2 3 3 2" xfId="4393"/>
    <cellStyle name="Note 4 2 3 3 2 2" xfId="4394"/>
    <cellStyle name="Note 4 2 3 3 3" xfId="4395"/>
    <cellStyle name="Note 4 2 3 3 4" xfId="4396"/>
    <cellStyle name="Note 4 2 3 4" xfId="4397"/>
    <cellStyle name="Note 4 2 3 4 2" xfId="4398"/>
    <cellStyle name="Note 4 2 3 4 2 2" xfId="4399"/>
    <cellStyle name="Note 4 2 3 4 3" xfId="4400"/>
    <cellStyle name="Note 4 2 3 5" xfId="4401"/>
    <cellStyle name="Note 4 2 3 5 2" xfId="4402"/>
    <cellStyle name="Note 4 2 3 6" xfId="4403"/>
    <cellStyle name="Note 4 2 4" xfId="4404"/>
    <cellStyle name="Note 4 2 4 2" xfId="4405"/>
    <cellStyle name="Note 4 2 4 2 2" xfId="4406"/>
    <cellStyle name="Note 4 2 4 2 2 2" xfId="4407"/>
    <cellStyle name="Note 4 2 4 2 2 2 2" xfId="4408"/>
    <cellStyle name="Note 4 2 4 2 2 3" xfId="4409"/>
    <cellStyle name="Note 4 2 4 2 3" xfId="4410"/>
    <cellStyle name="Note 4 2 4 2 3 2" xfId="4411"/>
    <cellStyle name="Note 4 2 4 2 4" xfId="4412"/>
    <cellStyle name="Note 4 2 4 3" xfId="4413"/>
    <cellStyle name="Note 4 2 4 3 2" xfId="4414"/>
    <cellStyle name="Note 4 2 4 3 2 2" xfId="4415"/>
    <cellStyle name="Note 4 2 4 3 3" xfId="4416"/>
    <cellStyle name="Note 4 2 4 3 4" xfId="4417"/>
    <cellStyle name="Note 4 2 4 4" xfId="4418"/>
    <cellStyle name="Note 4 2 4 4 2" xfId="4419"/>
    <cellStyle name="Note 4 2 4 4 2 2" xfId="4420"/>
    <cellStyle name="Note 4 2 4 4 3" xfId="4421"/>
    <cellStyle name="Note 4 2 4 5" xfId="4422"/>
    <cellStyle name="Note 4 2 4 5 2" xfId="4423"/>
    <cellStyle name="Note 4 2 4 6" xfId="4424"/>
    <cellStyle name="Note 4 2 5" xfId="4425"/>
    <cellStyle name="Note 4 2 5 2" xfId="4426"/>
    <cellStyle name="Note 4 3" xfId="4427"/>
    <cellStyle name="Note 4 3 2" xfId="4428"/>
    <cellStyle name="Note 4 3 2 2" xfId="4429"/>
    <cellStyle name="Note 4 3 2 2 2" xfId="4430"/>
    <cellStyle name="Note 4 3 2 2 2 2" xfId="4431"/>
    <cellStyle name="Note 4 3 2 2 2 2 2" xfId="4432"/>
    <cellStyle name="Note 4 3 2 2 2 3" xfId="4433"/>
    <cellStyle name="Note 4 3 2 2 3" xfId="4434"/>
    <cellStyle name="Note 4 3 2 2 3 2" xfId="4435"/>
    <cellStyle name="Note 4 3 2 2 4" xfId="4436"/>
    <cellStyle name="Note 4 3 2 3" xfId="4437"/>
    <cellStyle name="Note 4 3 2 3 2" xfId="4438"/>
    <cellStyle name="Note 4 3 2 3 2 2" xfId="4439"/>
    <cellStyle name="Note 4 3 2 3 3" xfId="4440"/>
    <cellStyle name="Note 4 3 2 3 4" xfId="4441"/>
    <cellStyle name="Note 4 3 2 4" xfId="4442"/>
    <cellStyle name="Note 4 3 2 4 2" xfId="4443"/>
    <cellStyle name="Note 4 3 2 4 2 2" xfId="4444"/>
    <cellStyle name="Note 4 3 2 4 3" xfId="4445"/>
    <cellStyle name="Note 4 3 2 5" xfId="4446"/>
    <cellStyle name="Note 4 3 2 5 2" xfId="4447"/>
    <cellStyle name="Note 4 3 2 6" xfId="4448"/>
    <cellStyle name="Note 4 3 3" xfId="4449"/>
    <cellStyle name="Note 4 3 3 2" xfId="4450"/>
    <cellStyle name="Note 4 3 3 2 2" xfId="4451"/>
    <cellStyle name="Note 4 3 3 2 2 2" xfId="4452"/>
    <cellStyle name="Note 4 3 3 2 2 2 2" xfId="4453"/>
    <cellStyle name="Note 4 3 3 2 2 3" xfId="4454"/>
    <cellStyle name="Note 4 3 3 2 3" xfId="4455"/>
    <cellStyle name="Note 4 3 3 2 3 2" xfId="4456"/>
    <cellStyle name="Note 4 3 3 2 4" xfId="4457"/>
    <cellStyle name="Note 4 3 3 3" xfId="4458"/>
    <cellStyle name="Note 4 3 3 3 2" xfId="4459"/>
    <cellStyle name="Note 4 3 3 3 2 2" xfId="4460"/>
    <cellStyle name="Note 4 3 3 3 3" xfId="4461"/>
    <cellStyle name="Note 4 3 3 3 4" xfId="4462"/>
    <cellStyle name="Note 4 3 3 4" xfId="4463"/>
    <cellStyle name="Note 4 3 3 4 2" xfId="4464"/>
    <cellStyle name="Note 4 3 3 4 2 2" xfId="4465"/>
    <cellStyle name="Note 4 3 3 4 3" xfId="4466"/>
    <cellStyle name="Note 4 3 3 5" xfId="4467"/>
    <cellStyle name="Note 4 3 3 5 2" xfId="4468"/>
    <cellStyle name="Note 4 3 3 6" xfId="4469"/>
    <cellStyle name="Note 4 3 4" xfId="4470"/>
    <cellStyle name="Note 4 3 4 2" xfId="4471"/>
    <cellStyle name="Note 4 3 4 2 2" xfId="4472"/>
    <cellStyle name="Note 4 3 4 2 2 2" xfId="4473"/>
    <cellStyle name="Note 4 3 4 2 3" xfId="4474"/>
    <cellStyle name="Note 4 3 4 3" xfId="4475"/>
    <cellStyle name="Note 4 3 4 3 2" xfId="4476"/>
    <cellStyle name="Note 4 3 4 4" xfId="4477"/>
    <cellStyle name="Note 4 3 5" xfId="4478"/>
    <cellStyle name="Note 4 3 5 2" xfId="4479"/>
    <cellStyle name="Note 4 3 5 2 2" xfId="4480"/>
    <cellStyle name="Note 4 3 5 3" xfId="4481"/>
    <cellStyle name="Note 4 3 5 4" xfId="4482"/>
    <cellStyle name="Note 4 3 6" xfId="4483"/>
    <cellStyle name="Note 4 3 6 2" xfId="4484"/>
    <cellStyle name="Note 4 3 6 2 2" xfId="4485"/>
    <cellStyle name="Note 4 3 6 3" xfId="4486"/>
    <cellStyle name="Note 4 3 7" xfId="4487"/>
    <cellStyle name="Note 4 4" xfId="4488"/>
    <cellStyle name="Note 4 4 2" xfId="4489"/>
    <cellStyle name="Note 4 4 2 2" xfId="4490"/>
    <cellStyle name="Note 4 4 2 2 2" xfId="4491"/>
    <cellStyle name="Note 4 4 2 2 2 2" xfId="4492"/>
    <cellStyle name="Note 4 4 2 2 3" xfId="4493"/>
    <cellStyle name="Note 4 4 2 3" xfId="4494"/>
    <cellStyle name="Note 4 4 2 3 2" xfId="4495"/>
    <cellStyle name="Note 4 4 2 4" xfId="4496"/>
    <cellStyle name="Note 4 4 3" xfId="4497"/>
    <cellStyle name="Note 4 4 3 2" xfId="4498"/>
    <cellStyle name="Note 4 4 3 2 2" xfId="4499"/>
    <cellStyle name="Note 4 4 3 3" xfId="4500"/>
    <cellStyle name="Note 4 4 3 4" xfId="4501"/>
    <cellStyle name="Note 4 4 4" xfId="4502"/>
    <cellStyle name="Note 4 4 4 2" xfId="4503"/>
    <cellStyle name="Note 4 4 4 2 2" xfId="4504"/>
    <cellStyle name="Note 4 4 4 3" xfId="4505"/>
    <cellStyle name="Note 4 4 5" xfId="4506"/>
    <cellStyle name="Note 5" xfId="4507"/>
    <cellStyle name="Note 5 2" xfId="4508"/>
    <cellStyle name="Note 5 2 2" xfId="4509"/>
    <cellStyle name="Note 5 2 2 2" xfId="4510"/>
    <cellStyle name="Note 5 2 2 2 2" xfId="4511"/>
    <cellStyle name="Note 5 2 2 2 2 2" xfId="4512"/>
    <cellStyle name="Note 5 2 2 2 3" xfId="4513"/>
    <cellStyle name="Note 5 2 2 3" xfId="4514"/>
    <cellStyle name="Note 5 2 2 3 2" xfId="4515"/>
    <cellStyle name="Note 5 2 2 4" xfId="4516"/>
    <cellStyle name="Note 5 2 3" xfId="4517"/>
    <cellStyle name="Note 5 2 3 2" xfId="4518"/>
    <cellStyle name="Note 5 2 3 2 2" xfId="4519"/>
    <cellStyle name="Note 5 2 3 3" xfId="4520"/>
    <cellStyle name="Note 5 2 3 4" xfId="4521"/>
    <cellStyle name="Note 5 2 4" xfId="4522"/>
    <cellStyle name="Note 5 2 4 2" xfId="4523"/>
    <cellStyle name="Note 5 2 4 2 2" xfId="4524"/>
    <cellStyle name="Note 5 2 4 3" xfId="4525"/>
    <cellStyle name="Note 5 2 5" xfId="4526"/>
    <cellStyle name="Note 5 3" xfId="4527"/>
    <cellStyle name="Note 5 3 2" xfId="4528"/>
    <cellStyle name="Note 5 3 2 2" xfId="4529"/>
    <cellStyle name="Note 5 3 2 2 2" xfId="4530"/>
    <cellStyle name="Note 5 3 2 2 2 2" xfId="4531"/>
    <cellStyle name="Note 5 3 2 2 3" xfId="4532"/>
    <cellStyle name="Note 5 3 2 3" xfId="4533"/>
    <cellStyle name="Note 5 3 2 3 2" xfId="4534"/>
    <cellStyle name="Note 5 3 2 4" xfId="4535"/>
    <cellStyle name="Note 5 3 3" xfId="4536"/>
    <cellStyle name="Note 5 3 3 2" xfId="4537"/>
    <cellStyle name="Note 5 3 3 2 2" xfId="4538"/>
    <cellStyle name="Note 5 3 3 3" xfId="4539"/>
    <cellStyle name="Note 5 3 3 4" xfId="4540"/>
    <cellStyle name="Note 5 3 4" xfId="4541"/>
    <cellStyle name="Note 5 3 4 2" xfId="4542"/>
    <cellStyle name="Note 5 3 4 2 2" xfId="4543"/>
    <cellStyle name="Note 5 3 4 3" xfId="4544"/>
    <cellStyle name="Note 5 3 5" xfId="4545"/>
    <cellStyle name="Note 5 3 5 2" xfId="4546"/>
    <cellStyle name="Note 5 3 6" xfId="4547"/>
    <cellStyle name="Note 5 4" xfId="4548"/>
    <cellStyle name="Note 5 4 2" xfId="4549"/>
    <cellStyle name="Note 5 4 2 2" xfId="4550"/>
    <cellStyle name="Note 5 4 2 2 2" xfId="4551"/>
    <cellStyle name="Note 5 4 2 2 2 2" xfId="4552"/>
    <cellStyle name="Note 5 4 2 2 3" xfId="4553"/>
    <cellStyle name="Note 5 4 2 3" xfId="4554"/>
    <cellStyle name="Note 5 4 2 3 2" xfId="4555"/>
    <cellStyle name="Note 5 4 2 4" xfId="4556"/>
    <cellStyle name="Note 5 4 3" xfId="4557"/>
    <cellStyle name="Note 5 4 3 2" xfId="4558"/>
    <cellStyle name="Note 5 4 3 2 2" xfId="4559"/>
    <cellStyle name="Note 5 4 3 3" xfId="4560"/>
    <cellStyle name="Note 5 4 3 4" xfId="4561"/>
    <cellStyle name="Note 5 4 4" xfId="4562"/>
    <cellStyle name="Note 5 4 4 2" xfId="4563"/>
    <cellStyle name="Note 5 4 4 2 2" xfId="4564"/>
    <cellStyle name="Note 5 4 4 3" xfId="4565"/>
    <cellStyle name="Note 5 4 5" xfId="4566"/>
    <cellStyle name="Note 5 4 5 2" xfId="4567"/>
    <cellStyle name="Note 5 4 6" xfId="4568"/>
    <cellStyle name="Note 5 5" xfId="4569"/>
    <cellStyle name="Note 5 5 2" xfId="4570"/>
    <cellStyle name="Note 6" xfId="4571"/>
    <cellStyle name="Note 6 2" xfId="4572"/>
    <cellStyle name="Note 6 2 2" xfId="4573"/>
    <cellStyle name="Note 6 2 2 2" xfId="4574"/>
    <cellStyle name="Note 6 2 2 2 2" xfId="4575"/>
    <cellStyle name="Note 6 2 2 2 2 2" xfId="4576"/>
    <cellStyle name="Note 6 2 2 2 3" xfId="4577"/>
    <cellStyle name="Note 6 2 2 3" xfId="4578"/>
    <cellStyle name="Note 6 2 2 3 2" xfId="4579"/>
    <cellStyle name="Note 6 2 2 4" xfId="4580"/>
    <cellStyle name="Note 6 2 3" xfId="4581"/>
    <cellStyle name="Note 6 2 3 2" xfId="4582"/>
    <cellStyle name="Note 6 2 3 2 2" xfId="4583"/>
    <cellStyle name="Note 6 2 3 3" xfId="4584"/>
    <cellStyle name="Note 6 2 3 4" xfId="4585"/>
    <cellStyle name="Note 6 2 4" xfId="4586"/>
    <cellStyle name="Note 6 2 4 2" xfId="4587"/>
    <cellStyle name="Note 6 2 4 2 2" xfId="4588"/>
    <cellStyle name="Note 6 2 4 3" xfId="4589"/>
    <cellStyle name="Note 6 2 5" xfId="4590"/>
    <cellStyle name="Note 6 2 5 2" xfId="4591"/>
    <cellStyle name="Note 6 2 6" xfId="4592"/>
    <cellStyle name="Note 6 3" xfId="4593"/>
    <cellStyle name="Note 6 3 2" xfId="4594"/>
    <cellStyle name="Note 6 3 2 2" xfId="4595"/>
    <cellStyle name="Note 6 3 2 2 2" xfId="4596"/>
    <cellStyle name="Note 6 3 2 2 2 2" xfId="4597"/>
    <cellStyle name="Note 6 3 2 2 3" xfId="4598"/>
    <cellStyle name="Note 6 3 2 3" xfId="4599"/>
    <cellStyle name="Note 6 3 2 3 2" xfId="4600"/>
    <cellStyle name="Note 6 3 2 4" xfId="4601"/>
    <cellStyle name="Note 6 3 3" xfId="4602"/>
    <cellStyle name="Note 6 3 3 2" xfId="4603"/>
    <cellStyle name="Note 6 3 3 2 2" xfId="4604"/>
    <cellStyle name="Note 6 3 3 3" xfId="4605"/>
    <cellStyle name="Note 6 3 3 4" xfId="4606"/>
    <cellStyle name="Note 6 3 4" xfId="4607"/>
    <cellStyle name="Note 6 3 4 2" xfId="4608"/>
    <cellStyle name="Note 6 3 4 2 2" xfId="4609"/>
    <cellStyle name="Note 6 3 4 3" xfId="4610"/>
    <cellStyle name="Note 6 3 5" xfId="4611"/>
    <cellStyle name="Note 6 3 5 2" xfId="4612"/>
    <cellStyle name="Note 6 3 6" xfId="4613"/>
    <cellStyle name="Note 6 4" xfId="4614"/>
    <cellStyle name="Note 6 4 2" xfId="4615"/>
    <cellStyle name="Note 6 4 2 2" xfId="4616"/>
    <cellStyle name="Note 6 4 2 2 2" xfId="4617"/>
    <cellStyle name="Note 6 4 2 3" xfId="4618"/>
    <cellStyle name="Note 6 4 3" xfId="4619"/>
    <cellStyle name="Note 6 4 3 2" xfId="4620"/>
    <cellStyle name="Note 6 4 4" xfId="4621"/>
    <cellStyle name="Note 6 5" xfId="4622"/>
    <cellStyle name="Note 6 5 2" xfId="4623"/>
    <cellStyle name="Note 6 5 2 2" xfId="4624"/>
    <cellStyle name="Note 6 5 3" xfId="4625"/>
    <cellStyle name="Note 6 5 4" xfId="4626"/>
    <cellStyle name="Note 6 6" xfId="4627"/>
    <cellStyle name="Note 6 6 2" xfId="4628"/>
    <cellStyle name="Note 6 6 2 2" xfId="4629"/>
    <cellStyle name="Note 6 6 3" xfId="4630"/>
    <cellStyle name="Note 6 7" xfId="4631"/>
    <cellStyle name="Notes" xfId="4632"/>
    <cellStyle name="Output 2" xfId="4633"/>
    <cellStyle name="Output 2 2" xfId="4634"/>
    <cellStyle name="Output 2 2 2" xfId="4635"/>
    <cellStyle name="Output 2 2 2 2" xfId="4636"/>
    <cellStyle name="Output 2 2 2 2 2" xfId="4637"/>
    <cellStyle name="Output 2 2 2 2 2 2" xfId="4638"/>
    <cellStyle name="Output 2 2 2 2 2 2 2" xfId="4639"/>
    <cellStyle name="Output 2 2 2 2 2 2 2 2" xfId="4640"/>
    <cellStyle name="Output 2 2 2 2 2 2 2 2 2" xfId="4641"/>
    <cellStyle name="Output 2 2 2 2 2 2 2 3" xfId="4642"/>
    <cellStyle name="Output 2 2 2 2 2 2 3" xfId="4643"/>
    <cellStyle name="Output 2 2 2 2 2 2 3 2" xfId="4644"/>
    <cellStyle name="Output 2 2 2 2 2 2 4" xfId="4645"/>
    <cellStyle name="Output 2 2 2 2 2 3" xfId="4646"/>
    <cellStyle name="Output 2 2 2 2 2 3 2" xfId="4647"/>
    <cellStyle name="Output 2 2 2 2 2 3 2 2" xfId="4648"/>
    <cellStyle name="Output 2 2 2 2 2 3 3" xfId="4649"/>
    <cellStyle name="Output 2 2 2 2 2 3 4" xfId="4650"/>
    <cellStyle name="Output 2 2 2 2 2 4" xfId="4651"/>
    <cellStyle name="Output 2 2 2 2 2 4 2" xfId="4652"/>
    <cellStyle name="Output 2 2 2 2 2 4 2 2" xfId="4653"/>
    <cellStyle name="Output 2 2 2 2 2 4 3" xfId="4654"/>
    <cellStyle name="Output 2 2 2 2 2 5" xfId="4655"/>
    <cellStyle name="Output 2 2 2 2 2 5 2" xfId="4656"/>
    <cellStyle name="Output 2 2 2 2 2 6" xfId="4657"/>
    <cellStyle name="Output 2 2 2 2 3" xfId="4658"/>
    <cellStyle name="Output 2 2 2 2 3 2" xfId="4659"/>
    <cellStyle name="Output 2 2 2 2 3 2 2" xfId="4660"/>
    <cellStyle name="Output 2 2 2 2 3 2 2 2" xfId="4661"/>
    <cellStyle name="Output 2 2 2 2 3 2 2 2 2" xfId="4662"/>
    <cellStyle name="Output 2 2 2 2 3 2 2 3" xfId="4663"/>
    <cellStyle name="Output 2 2 2 2 3 2 3" xfId="4664"/>
    <cellStyle name="Output 2 2 2 2 3 2 3 2" xfId="4665"/>
    <cellStyle name="Output 2 2 2 2 3 2 4" xfId="4666"/>
    <cellStyle name="Output 2 2 2 2 3 3" xfId="4667"/>
    <cellStyle name="Output 2 2 2 2 3 3 2" xfId="4668"/>
    <cellStyle name="Output 2 2 2 2 3 3 2 2" xfId="4669"/>
    <cellStyle name="Output 2 2 2 2 3 3 3" xfId="4670"/>
    <cellStyle name="Output 2 2 2 2 3 3 4" xfId="4671"/>
    <cellStyle name="Output 2 2 2 2 3 4" xfId="4672"/>
    <cellStyle name="Output 2 2 2 2 3 4 2" xfId="4673"/>
    <cellStyle name="Output 2 2 2 2 3 4 2 2" xfId="4674"/>
    <cellStyle name="Output 2 2 2 2 3 4 3" xfId="4675"/>
    <cellStyle name="Output 2 2 2 2 3 5" xfId="4676"/>
    <cellStyle name="Output 2 2 2 2 3 5 2" xfId="4677"/>
    <cellStyle name="Output 2 2 2 2 3 6" xfId="4678"/>
    <cellStyle name="Output 2 2 2 2 4" xfId="4679"/>
    <cellStyle name="Output 2 2 2 2 4 2" xfId="4680"/>
    <cellStyle name="Output 2 2 2 3" xfId="4681"/>
    <cellStyle name="Output 2 2 2 3 2" xfId="4682"/>
    <cellStyle name="Output 2 2 2 3 2 2" xfId="4683"/>
    <cellStyle name="Output 2 2 2 3 2 2 2" xfId="4684"/>
    <cellStyle name="Output 2 2 2 3 2 2 2 2" xfId="4685"/>
    <cellStyle name="Output 2 2 2 3 2 2 3" xfId="4686"/>
    <cellStyle name="Output 2 2 2 3 2 3" xfId="4687"/>
    <cellStyle name="Output 2 2 2 3 2 3 2" xfId="4688"/>
    <cellStyle name="Output 2 2 2 3 2 4" xfId="4689"/>
    <cellStyle name="Output 2 2 2 3 3" xfId="4690"/>
    <cellStyle name="Output 2 2 2 3 3 2" xfId="4691"/>
    <cellStyle name="Output 2 2 2 3 3 2 2" xfId="4692"/>
    <cellStyle name="Output 2 2 2 3 3 3" xfId="4693"/>
    <cellStyle name="Output 2 2 2 3 3 4" xfId="4694"/>
    <cellStyle name="Output 2 2 2 3 4" xfId="4695"/>
    <cellStyle name="Output 2 2 2 3 4 2" xfId="4696"/>
    <cellStyle name="Output 2 2 2 3 4 2 2" xfId="4697"/>
    <cellStyle name="Output 2 2 2 3 4 3" xfId="4698"/>
    <cellStyle name="Output 2 2 2 3 5" xfId="4699"/>
    <cellStyle name="Output 2 2 2 3 5 2" xfId="4700"/>
    <cellStyle name="Output 2 2 2 3 6" xfId="4701"/>
    <cellStyle name="Output 2 2 2 4" xfId="4702"/>
    <cellStyle name="Output 2 2 2 4 2" xfId="4703"/>
    <cellStyle name="Output 2 2 2 4 2 2" xfId="4704"/>
    <cellStyle name="Output 2 2 2 4 2 2 2" xfId="4705"/>
    <cellStyle name="Output 2 2 2 4 2 2 2 2" xfId="4706"/>
    <cellStyle name="Output 2 2 2 4 2 2 3" xfId="4707"/>
    <cellStyle name="Output 2 2 2 4 2 3" xfId="4708"/>
    <cellStyle name="Output 2 2 2 4 2 3 2" xfId="4709"/>
    <cellStyle name="Output 2 2 2 4 2 4" xfId="4710"/>
    <cellStyle name="Output 2 2 2 4 3" xfId="4711"/>
    <cellStyle name="Output 2 2 2 4 3 2" xfId="4712"/>
    <cellStyle name="Output 2 2 2 4 3 2 2" xfId="4713"/>
    <cellStyle name="Output 2 2 2 4 3 3" xfId="4714"/>
    <cellStyle name="Output 2 2 2 4 3 4" xfId="4715"/>
    <cellStyle name="Output 2 2 2 4 4" xfId="4716"/>
    <cellStyle name="Output 2 2 2 4 4 2" xfId="4717"/>
    <cellStyle name="Output 2 2 2 4 4 2 2" xfId="4718"/>
    <cellStyle name="Output 2 2 2 4 4 3" xfId="4719"/>
    <cellStyle name="Output 2 2 2 4 5" xfId="4720"/>
    <cellStyle name="Output 2 2 2 4 5 2" xfId="4721"/>
    <cellStyle name="Output 2 2 2 4 6" xfId="4722"/>
    <cellStyle name="Output 2 2 2 5" xfId="4723"/>
    <cellStyle name="Output 2 2 2 5 2" xfId="4724"/>
    <cellStyle name="Output 2 2 3" xfId="4725"/>
    <cellStyle name="Output 2 2 3 2" xfId="4726"/>
    <cellStyle name="Output 2 2 3 2 2" xfId="4727"/>
    <cellStyle name="Output 2 2 3 2 2 2" xfId="4728"/>
    <cellStyle name="Output 2 2 3 2 2 2 2" xfId="4729"/>
    <cellStyle name="Output 2 2 3 2 2 2 2 2" xfId="4730"/>
    <cellStyle name="Output 2 2 3 2 2 2 3" xfId="4731"/>
    <cellStyle name="Output 2 2 3 2 2 3" xfId="4732"/>
    <cellStyle name="Output 2 2 3 2 2 3 2" xfId="4733"/>
    <cellStyle name="Output 2 2 3 2 2 4" xfId="4734"/>
    <cellStyle name="Output 2 2 3 2 3" xfId="4735"/>
    <cellStyle name="Output 2 2 3 2 3 2" xfId="4736"/>
    <cellStyle name="Output 2 2 3 2 3 2 2" xfId="4737"/>
    <cellStyle name="Output 2 2 3 2 3 3" xfId="4738"/>
    <cellStyle name="Output 2 2 3 2 3 4" xfId="4739"/>
    <cellStyle name="Output 2 2 3 2 4" xfId="4740"/>
    <cellStyle name="Output 2 2 3 2 4 2" xfId="4741"/>
    <cellStyle name="Output 2 2 3 2 4 2 2" xfId="4742"/>
    <cellStyle name="Output 2 2 3 2 4 3" xfId="4743"/>
    <cellStyle name="Output 2 2 3 2 5" xfId="4744"/>
    <cellStyle name="Output 2 2 3 2 5 2" xfId="4745"/>
    <cellStyle name="Output 2 2 3 2 6" xfId="4746"/>
    <cellStyle name="Output 2 2 3 3" xfId="4747"/>
    <cellStyle name="Output 2 2 3 3 2" xfId="4748"/>
    <cellStyle name="Output 2 2 3 3 2 2" xfId="4749"/>
    <cellStyle name="Output 2 2 3 3 2 2 2" xfId="4750"/>
    <cellStyle name="Output 2 2 3 3 2 2 2 2" xfId="4751"/>
    <cellStyle name="Output 2 2 3 3 2 2 3" xfId="4752"/>
    <cellStyle name="Output 2 2 3 3 2 3" xfId="4753"/>
    <cellStyle name="Output 2 2 3 3 2 3 2" xfId="4754"/>
    <cellStyle name="Output 2 2 3 3 2 4" xfId="4755"/>
    <cellStyle name="Output 2 2 3 3 3" xfId="4756"/>
    <cellStyle name="Output 2 2 3 3 3 2" xfId="4757"/>
    <cellStyle name="Output 2 2 3 3 3 2 2" xfId="4758"/>
    <cellStyle name="Output 2 2 3 3 3 3" xfId="4759"/>
    <cellStyle name="Output 2 2 3 3 3 4" xfId="4760"/>
    <cellStyle name="Output 2 2 3 3 4" xfId="4761"/>
    <cellStyle name="Output 2 2 3 3 4 2" xfId="4762"/>
    <cellStyle name="Output 2 2 3 3 4 2 2" xfId="4763"/>
    <cellStyle name="Output 2 2 3 3 4 3" xfId="4764"/>
    <cellStyle name="Output 2 2 3 3 5" xfId="4765"/>
    <cellStyle name="Output 2 2 3 3 5 2" xfId="4766"/>
    <cellStyle name="Output 2 2 3 3 6" xfId="4767"/>
    <cellStyle name="Output 2 2 3 4" xfId="4768"/>
    <cellStyle name="Output 2 2 3 4 2" xfId="4769"/>
    <cellStyle name="Output 2 2 4" xfId="4770"/>
    <cellStyle name="Output 2 2 4 2" xfId="4771"/>
    <cellStyle name="Output 2 2 4 2 2" xfId="4772"/>
    <cellStyle name="Output 2 2 4 2 2 2" xfId="4773"/>
    <cellStyle name="Output 2 2 4 2 2 2 2" xfId="4774"/>
    <cellStyle name="Output 2 2 4 2 2 2 2 2" xfId="4775"/>
    <cellStyle name="Output 2 2 4 2 2 2 3" xfId="4776"/>
    <cellStyle name="Output 2 2 4 2 2 3" xfId="4777"/>
    <cellStyle name="Output 2 2 4 2 2 3 2" xfId="4778"/>
    <cellStyle name="Output 2 2 4 2 2 4" xfId="4779"/>
    <cellStyle name="Output 2 2 4 2 3" xfId="4780"/>
    <cellStyle name="Output 2 2 4 2 3 2" xfId="4781"/>
    <cellStyle name="Output 2 2 4 2 3 2 2" xfId="4782"/>
    <cellStyle name="Output 2 2 4 2 3 3" xfId="4783"/>
    <cellStyle name="Output 2 2 4 2 3 4" xfId="4784"/>
    <cellStyle name="Output 2 2 4 2 4" xfId="4785"/>
    <cellStyle name="Output 2 2 4 2 4 2" xfId="4786"/>
    <cellStyle name="Output 2 2 4 2 4 2 2" xfId="4787"/>
    <cellStyle name="Output 2 2 4 2 4 3" xfId="4788"/>
    <cellStyle name="Output 2 2 4 2 5" xfId="4789"/>
    <cellStyle name="Output 2 2 4 2 5 2" xfId="4790"/>
    <cellStyle name="Output 2 2 4 2 6" xfId="4791"/>
    <cellStyle name="Output 2 2 4 3" xfId="4792"/>
    <cellStyle name="Output 2 2 4 3 2" xfId="4793"/>
    <cellStyle name="Output 2 2 4 3 2 2" xfId="4794"/>
    <cellStyle name="Output 2 2 4 3 3" xfId="4795"/>
    <cellStyle name="Output 2 2 4 4" xfId="4796"/>
    <cellStyle name="Output 2 2 4 4 2" xfId="4797"/>
    <cellStyle name="Output 2 2 4 4 2 2" xfId="4798"/>
    <cellStyle name="Output 2 2 4 4 2 2 2" xfId="4799"/>
    <cellStyle name="Output 2 2 4 4 2 2 2 2" xfId="4800"/>
    <cellStyle name="Output 2 2 4 4 2 2 3" xfId="4801"/>
    <cellStyle name="Output 2 2 4 4 2 3" xfId="4802"/>
    <cellStyle name="Output 2 2 4 4 2 3 2" xfId="4803"/>
    <cellStyle name="Output 2 2 4 4 2 4" xfId="4804"/>
    <cellStyle name="Output 2 2 4 4 3" xfId="4805"/>
    <cellStyle name="Output 2 2 4 4 3 2" xfId="4806"/>
    <cellStyle name="Output 2 2 4 4 3 2 2" xfId="4807"/>
    <cellStyle name="Output 2 2 4 4 3 3" xfId="4808"/>
    <cellStyle name="Output 2 2 4 4 3 4" xfId="4809"/>
    <cellStyle name="Output 2 2 4 4 4" xfId="4810"/>
    <cellStyle name="Output 2 2 4 4 4 2" xfId="4811"/>
    <cellStyle name="Output 2 2 4 4 4 2 2" xfId="4812"/>
    <cellStyle name="Output 2 2 4 4 4 3" xfId="4813"/>
    <cellStyle name="Output 2 2 4 4 5" xfId="4814"/>
    <cellStyle name="Output 2 2 4 4 5 2" xfId="4815"/>
    <cellStyle name="Output 2 2 4 4 6" xfId="4816"/>
    <cellStyle name="Output 2 2 4 5" xfId="4817"/>
    <cellStyle name="Output 2 2 4 5 2" xfId="4818"/>
    <cellStyle name="Output 2 2 4 5 2 2" xfId="4819"/>
    <cellStyle name="Output 2 2 4 5 2 2 2" xfId="4820"/>
    <cellStyle name="Output 2 2 4 5 2 3" xfId="4821"/>
    <cellStyle name="Output 2 2 4 5 3" xfId="4822"/>
    <cellStyle name="Output 2 2 4 5 3 2" xfId="4823"/>
    <cellStyle name="Output 2 2 4 5 4" xfId="4824"/>
    <cellStyle name="Output 2 2 4 6" xfId="4825"/>
    <cellStyle name="Output 2 2 4 6 2" xfId="4826"/>
    <cellStyle name="Output 2 2 4 6 2 2" xfId="4827"/>
    <cellStyle name="Output 2 2 4 6 3" xfId="4828"/>
    <cellStyle name="Output 2 2 4 6 4" xfId="4829"/>
    <cellStyle name="Output 2 2 4 7" xfId="4830"/>
    <cellStyle name="Output 2 2 4 7 2" xfId="4831"/>
    <cellStyle name="Output 2 2 4 7 2 2" xfId="4832"/>
    <cellStyle name="Output 2 2 4 7 3" xfId="4833"/>
    <cellStyle name="Output 2 2 4 8" xfId="4834"/>
    <cellStyle name="Output 2 2 4 8 2" xfId="4835"/>
    <cellStyle name="Output 2 2 4 9" xfId="4836"/>
    <cellStyle name="Output 2 2 5" xfId="4837"/>
    <cellStyle name="Output 2 2 5 2" xfId="4838"/>
    <cellStyle name="Output 2 2 5 2 2" xfId="4839"/>
    <cellStyle name="Output 2 2 5 2 2 2" xfId="4840"/>
    <cellStyle name="Output 2 2 5 2 2 2 2" xfId="4841"/>
    <cellStyle name="Output 2 2 5 2 2 3" xfId="4842"/>
    <cellStyle name="Output 2 2 5 2 3" xfId="4843"/>
    <cellStyle name="Output 2 2 5 2 3 2" xfId="4844"/>
    <cellStyle name="Output 2 2 5 2 4" xfId="4845"/>
    <cellStyle name="Output 2 2 5 3" xfId="4846"/>
    <cellStyle name="Output 2 2 5 3 2" xfId="4847"/>
    <cellStyle name="Output 2 2 5 3 2 2" xfId="4848"/>
    <cellStyle name="Output 2 2 5 3 3" xfId="4849"/>
    <cellStyle name="Output 2 2 5 3 4" xfId="4850"/>
    <cellStyle name="Output 2 2 5 4" xfId="4851"/>
    <cellStyle name="Output 2 2 5 4 2" xfId="4852"/>
    <cellStyle name="Output 2 2 5 4 2 2" xfId="4853"/>
    <cellStyle name="Output 2 2 5 4 3" xfId="4854"/>
    <cellStyle name="Output 2 2 5 5" xfId="4855"/>
    <cellStyle name="Output 2 2 5 5 2" xfId="4856"/>
    <cellStyle name="Output 2 2 5 6" xfId="4857"/>
    <cellStyle name="Output 2 3" xfId="4858"/>
    <cellStyle name="Output 2 3 2" xfId="4859"/>
    <cellStyle name="Output 2 3 2 2" xfId="4860"/>
    <cellStyle name="Output 2 3 2 2 2" xfId="4861"/>
    <cellStyle name="Output 2 3 2 2 2 2" xfId="4862"/>
    <cellStyle name="Output 2 3 2 2 2 2 2" xfId="4863"/>
    <cellStyle name="Output 2 3 2 2 2 2 2 2" xfId="4864"/>
    <cellStyle name="Output 2 3 2 2 2 2 3" xfId="4865"/>
    <cellStyle name="Output 2 3 2 2 2 3" xfId="4866"/>
    <cellStyle name="Output 2 3 2 2 2 3 2" xfId="4867"/>
    <cellStyle name="Output 2 3 2 2 2 4" xfId="4868"/>
    <cellStyle name="Output 2 3 2 2 3" xfId="4869"/>
    <cellStyle name="Output 2 3 2 2 3 2" xfId="4870"/>
    <cellStyle name="Output 2 3 2 2 3 2 2" xfId="4871"/>
    <cellStyle name="Output 2 3 2 2 3 3" xfId="4872"/>
    <cellStyle name="Output 2 3 2 2 3 4" xfId="4873"/>
    <cellStyle name="Output 2 3 2 2 4" xfId="4874"/>
    <cellStyle name="Output 2 3 2 2 4 2" xfId="4875"/>
    <cellStyle name="Output 2 3 2 2 4 2 2" xfId="4876"/>
    <cellStyle name="Output 2 3 2 2 4 3" xfId="4877"/>
    <cellStyle name="Output 2 3 2 2 5" xfId="4878"/>
    <cellStyle name="Output 2 3 2 2 5 2" xfId="4879"/>
    <cellStyle name="Output 2 3 2 2 6" xfId="4880"/>
    <cellStyle name="Output 2 3 2 3" xfId="4881"/>
    <cellStyle name="Output 2 3 2 3 2" xfId="4882"/>
    <cellStyle name="Output 2 3 2 3 2 2" xfId="4883"/>
    <cellStyle name="Output 2 3 2 3 2 2 2" xfId="4884"/>
    <cellStyle name="Output 2 3 2 3 2 2 2 2" xfId="4885"/>
    <cellStyle name="Output 2 3 2 3 2 2 3" xfId="4886"/>
    <cellStyle name="Output 2 3 2 3 2 3" xfId="4887"/>
    <cellStyle name="Output 2 3 2 3 2 3 2" xfId="4888"/>
    <cellStyle name="Output 2 3 2 3 2 4" xfId="4889"/>
    <cellStyle name="Output 2 3 2 3 3" xfId="4890"/>
    <cellStyle name="Output 2 3 2 3 3 2" xfId="4891"/>
    <cellStyle name="Output 2 3 2 3 3 2 2" xfId="4892"/>
    <cellStyle name="Output 2 3 2 3 3 3" xfId="4893"/>
    <cellStyle name="Output 2 3 2 3 3 4" xfId="4894"/>
    <cellStyle name="Output 2 3 2 3 4" xfId="4895"/>
    <cellStyle name="Output 2 3 2 3 4 2" xfId="4896"/>
    <cellStyle name="Output 2 3 2 3 4 2 2" xfId="4897"/>
    <cellStyle name="Output 2 3 2 3 4 3" xfId="4898"/>
    <cellStyle name="Output 2 3 2 3 5" xfId="4899"/>
    <cellStyle name="Output 2 3 2 3 5 2" xfId="4900"/>
    <cellStyle name="Output 2 3 2 3 6" xfId="4901"/>
    <cellStyle name="Output 2 3 2 4" xfId="4902"/>
    <cellStyle name="Output 2 3 2 4 2" xfId="4903"/>
    <cellStyle name="Output 2 3 3" xfId="4904"/>
    <cellStyle name="Output 2 3 3 2" xfId="4905"/>
    <cellStyle name="Output 2 3 3 2 2" xfId="4906"/>
    <cellStyle name="Output 2 3 3 2 2 2" xfId="4907"/>
    <cellStyle name="Output 2 3 3 2 2 2 2" xfId="4908"/>
    <cellStyle name="Output 2 3 3 2 2 3" xfId="4909"/>
    <cellStyle name="Output 2 3 3 2 3" xfId="4910"/>
    <cellStyle name="Output 2 3 3 2 3 2" xfId="4911"/>
    <cellStyle name="Output 2 3 3 2 4" xfId="4912"/>
    <cellStyle name="Output 2 3 3 3" xfId="4913"/>
    <cellStyle name="Output 2 3 3 3 2" xfId="4914"/>
    <cellStyle name="Output 2 3 3 3 2 2" xfId="4915"/>
    <cellStyle name="Output 2 3 3 3 3" xfId="4916"/>
    <cellStyle name="Output 2 3 3 3 4" xfId="4917"/>
    <cellStyle name="Output 2 3 3 4" xfId="4918"/>
    <cellStyle name="Output 2 3 3 4 2" xfId="4919"/>
    <cellStyle name="Output 2 3 3 4 2 2" xfId="4920"/>
    <cellStyle name="Output 2 3 3 4 3" xfId="4921"/>
    <cellStyle name="Output 2 3 3 5" xfId="4922"/>
    <cellStyle name="Output 2 3 3 5 2" xfId="4923"/>
    <cellStyle name="Output 2 3 3 6" xfId="4924"/>
    <cellStyle name="Output 2 3 4" xfId="4925"/>
    <cellStyle name="Output 2 3 4 2" xfId="4926"/>
    <cellStyle name="Output 2 3 4 2 2" xfId="4927"/>
    <cellStyle name="Output 2 3 4 2 2 2" xfId="4928"/>
    <cellStyle name="Output 2 3 4 2 2 2 2" xfId="4929"/>
    <cellStyle name="Output 2 3 4 2 2 3" xfId="4930"/>
    <cellStyle name="Output 2 3 4 2 3" xfId="4931"/>
    <cellStyle name="Output 2 3 4 2 3 2" xfId="4932"/>
    <cellStyle name="Output 2 3 4 2 4" xfId="4933"/>
    <cellStyle name="Output 2 3 4 3" xfId="4934"/>
    <cellStyle name="Output 2 3 4 3 2" xfId="4935"/>
    <cellStyle name="Output 2 3 4 3 2 2" xfId="4936"/>
    <cellStyle name="Output 2 3 4 3 3" xfId="4937"/>
    <cellStyle name="Output 2 3 4 3 4" xfId="4938"/>
    <cellStyle name="Output 2 3 4 4" xfId="4939"/>
    <cellStyle name="Output 2 3 4 4 2" xfId="4940"/>
    <cellStyle name="Output 2 3 4 4 2 2" xfId="4941"/>
    <cellStyle name="Output 2 3 4 4 3" xfId="4942"/>
    <cellStyle name="Output 2 3 4 5" xfId="4943"/>
    <cellStyle name="Output 2 3 4 5 2" xfId="4944"/>
    <cellStyle name="Output 2 3 4 6" xfId="4945"/>
    <cellStyle name="Output 2 3 5" xfId="4946"/>
    <cellStyle name="Output 2 3 5 2" xfId="4947"/>
    <cellStyle name="Output 2 4" xfId="4948"/>
    <cellStyle name="Output 2 4 2" xfId="4949"/>
    <cellStyle name="Output 2 4 2 2" xfId="4950"/>
    <cellStyle name="Output 2 4 2 2 2" xfId="4951"/>
    <cellStyle name="Output 2 4 2 2 2 2" xfId="4952"/>
    <cellStyle name="Output 2 4 2 2 2 2 2" xfId="4953"/>
    <cellStyle name="Output 2 4 2 2 2 3" xfId="4954"/>
    <cellStyle name="Output 2 4 2 2 3" xfId="4955"/>
    <cellStyle name="Output 2 4 2 2 3 2" xfId="4956"/>
    <cellStyle name="Output 2 4 2 2 4" xfId="4957"/>
    <cellStyle name="Output 2 4 2 3" xfId="4958"/>
    <cellStyle name="Output 2 4 2 3 2" xfId="4959"/>
    <cellStyle name="Output 2 4 2 3 2 2" xfId="4960"/>
    <cellStyle name="Output 2 4 2 3 3" xfId="4961"/>
    <cellStyle name="Output 2 4 2 3 4" xfId="4962"/>
    <cellStyle name="Output 2 4 2 4" xfId="4963"/>
    <cellStyle name="Output 2 4 2 4 2" xfId="4964"/>
    <cellStyle name="Output 2 4 2 4 2 2" xfId="4965"/>
    <cellStyle name="Output 2 4 2 4 3" xfId="4966"/>
    <cellStyle name="Output 2 4 2 5" xfId="4967"/>
    <cellStyle name="Output 2 4 2 5 2" xfId="4968"/>
    <cellStyle name="Output 2 4 2 6" xfId="4969"/>
    <cellStyle name="Output 2 4 3" xfId="4970"/>
    <cellStyle name="Output 2 4 3 2" xfId="4971"/>
    <cellStyle name="Output 2 4 3 2 2" xfId="4972"/>
    <cellStyle name="Output 2 4 3 2 2 2" xfId="4973"/>
    <cellStyle name="Output 2 4 3 2 2 2 2" xfId="4974"/>
    <cellStyle name="Output 2 4 3 2 2 3" xfId="4975"/>
    <cellStyle name="Output 2 4 3 2 3" xfId="4976"/>
    <cellStyle name="Output 2 4 3 2 3 2" xfId="4977"/>
    <cellStyle name="Output 2 4 3 2 4" xfId="4978"/>
    <cellStyle name="Output 2 4 3 3" xfId="4979"/>
    <cellStyle name="Output 2 4 3 3 2" xfId="4980"/>
    <cellStyle name="Output 2 4 3 3 2 2" xfId="4981"/>
    <cellStyle name="Output 2 4 3 3 3" xfId="4982"/>
    <cellStyle name="Output 2 4 3 3 4" xfId="4983"/>
    <cellStyle name="Output 2 4 3 4" xfId="4984"/>
    <cellStyle name="Output 2 4 3 4 2" xfId="4985"/>
    <cellStyle name="Output 2 4 3 4 2 2" xfId="4986"/>
    <cellStyle name="Output 2 4 3 4 3" xfId="4987"/>
    <cellStyle name="Output 2 4 3 5" xfId="4988"/>
    <cellStyle name="Output 2 4 3 5 2" xfId="4989"/>
    <cellStyle name="Output 2 4 3 6" xfId="4990"/>
    <cellStyle name="Output 2 4 4" xfId="4991"/>
    <cellStyle name="Output 2 4 4 2" xfId="4992"/>
    <cellStyle name="Output 2 5" xfId="4993"/>
    <cellStyle name="Output 2 5 2" xfId="4994"/>
    <cellStyle name="Output 2 5 2 2" xfId="4995"/>
    <cellStyle name="Output 2 5 2 2 2" xfId="4996"/>
    <cellStyle name="Output 2 5 2 2 2 2" xfId="4997"/>
    <cellStyle name="Output 2 5 2 2 2 2 2" xfId="4998"/>
    <cellStyle name="Output 2 5 2 2 2 3" xfId="4999"/>
    <cellStyle name="Output 2 5 2 2 3" xfId="5000"/>
    <cellStyle name="Output 2 5 2 2 3 2" xfId="5001"/>
    <cellStyle name="Output 2 5 2 2 4" xfId="5002"/>
    <cellStyle name="Output 2 5 2 3" xfId="5003"/>
    <cellStyle name="Output 2 5 2 3 2" xfId="5004"/>
    <cellStyle name="Output 2 5 2 3 2 2" xfId="5005"/>
    <cellStyle name="Output 2 5 2 3 3" xfId="5006"/>
    <cellStyle name="Output 2 5 2 3 4" xfId="5007"/>
    <cellStyle name="Output 2 5 2 4" xfId="5008"/>
    <cellStyle name="Output 2 5 2 4 2" xfId="5009"/>
    <cellStyle name="Output 2 5 2 4 2 2" xfId="5010"/>
    <cellStyle name="Output 2 5 2 4 3" xfId="5011"/>
    <cellStyle name="Output 2 5 2 5" xfId="5012"/>
    <cellStyle name="Output 2 5 2 5 2" xfId="5013"/>
    <cellStyle name="Output 2 5 2 6" xfId="5014"/>
    <cellStyle name="Output 2 5 3" xfId="5015"/>
    <cellStyle name="Output 2 5 3 2" xfId="5016"/>
    <cellStyle name="Output 2 5 3 2 2" xfId="5017"/>
    <cellStyle name="Output 2 5 3 3" xfId="5018"/>
    <cellStyle name="Output 2 5 4" xfId="5019"/>
    <cellStyle name="Output 2 5 4 2" xfId="5020"/>
    <cellStyle name="Output 2 5 4 2 2" xfId="5021"/>
    <cellStyle name="Output 2 5 4 2 2 2" xfId="5022"/>
    <cellStyle name="Output 2 5 4 2 2 2 2" xfId="5023"/>
    <cellStyle name="Output 2 5 4 2 2 3" xfId="5024"/>
    <cellStyle name="Output 2 5 4 2 3" xfId="5025"/>
    <cellStyle name="Output 2 5 4 2 3 2" xfId="5026"/>
    <cellStyle name="Output 2 5 4 2 4" xfId="5027"/>
    <cellStyle name="Output 2 5 4 3" xfId="5028"/>
    <cellStyle name="Output 2 5 4 3 2" xfId="5029"/>
    <cellStyle name="Output 2 5 4 3 2 2" xfId="5030"/>
    <cellStyle name="Output 2 5 4 3 3" xfId="5031"/>
    <cellStyle name="Output 2 5 4 3 4" xfId="5032"/>
    <cellStyle name="Output 2 5 4 4" xfId="5033"/>
    <cellStyle name="Output 2 5 4 4 2" xfId="5034"/>
    <cellStyle name="Output 2 5 4 4 2 2" xfId="5035"/>
    <cellStyle name="Output 2 5 4 4 3" xfId="5036"/>
    <cellStyle name="Output 2 5 4 5" xfId="5037"/>
    <cellStyle name="Output 2 5 4 5 2" xfId="5038"/>
    <cellStyle name="Output 2 5 4 6" xfId="5039"/>
    <cellStyle name="Output 2 5 5" xfId="5040"/>
    <cellStyle name="Output 2 5 5 2" xfId="5041"/>
    <cellStyle name="Output 2 5 5 2 2" xfId="5042"/>
    <cellStyle name="Output 2 5 5 2 2 2" xfId="5043"/>
    <cellStyle name="Output 2 5 5 2 3" xfId="5044"/>
    <cellStyle name="Output 2 5 5 3" xfId="5045"/>
    <cellStyle name="Output 2 5 5 3 2" xfId="5046"/>
    <cellStyle name="Output 2 5 5 4" xfId="5047"/>
    <cellStyle name="Output 2 5 6" xfId="5048"/>
    <cellStyle name="Output 2 5 6 2" xfId="5049"/>
    <cellStyle name="Output 2 5 6 2 2" xfId="5050"/>
    <cellStyle name="Output 2 5 6 3" xfId="5051"/>
    <cellStyle name="Output 2 5 6 4" xfId="5052"/>
    <cellStyle name="Output 2 5 7" xfId="5053"/>
    <cellStyle name="Output 2 5 7 2" xfId="5054"/>
    <cellStyle name="Output 2 5 7 2 2" xfId="5055"/>
    <cellStyle name="Output 2 5 7 3" xfId="5056"/>
    <cellStyle name="Output 2 5 8" xfId="5057"/>
    <cellStyle name="Output 2 5 8 2" xfId="5058"/>
    <cellStyle name="Output 2 5 9" xfId="5059"/>
    <cellStyle name="Output 2 6" xfId="5060"/>
    <cellStyle name="Output 2 6 2" xfId="5061"/>
    <cellStyle name="Output 2 6 2 2" xfId="5062"/>
    <cellStyle name="Output 2 6 2 2 2" xfId="5063"/>
    <cellStyle name="Output 2 6 2 2 2 2" xfId="5064"/>
    <cellStyle name="Output 2 6 2 2 3" xfId="5065"/>
    <cellStyle name="Output 2 6 2 3" xfId="5066"/>
    <cellStyle name="Output 2 6 2 3 2" xfId="5067"/>
    <cellStyle name="Output 2 6 2 4" xfId="5068"/>
    <cellStyle name="Output 2 6 3" xfId="5069"/>
    <cellStyle name="Output 2 6 3 2" xfId="5070"/>
    <cellStyle name="Output 2 6 3 2 2" xfId="5071"/>
    <cellStyle name="Output 2 6 3 3" xfId="5072"/>
    <cellStyle name="Output 2 6 3 4" xfId="5073"/>
    <cellStyle name="Output 2 6 4" xfId="5074"/>
    <cellStyle name="Output 2 6 4 2" xfId="5075"/>
    <cellStyle name="Output 2 6 4 2 2" xfId="5076"/>
    <cellStyle name="Output 2 6 4 3" xfId="5077"/>
    <cellStyle name="Output 2 6 5" xfId="5078"/>
    <cellStyle name="Output 2 6 5 2" xfId="5079"/>
    <cellStyle name="Output 2 6 6" xfId="5080"/>
    <cellStyle name="Output 3" xfId="5081"/>
    <cellStyle name="Output 3 2" xfId="5082"/>
    <cellStyle name="Output 3 2 2" xfId="5083"/>
    <cellStyle name="Output 3 2 2 2" xfId="5084"/>
    <cellStyle name="Output 3 2 2 2 2" xfId="5085"/>
    <cellStyle name="Output 3 2 2 2 2 2" xfId="5086"/>
    <cellStyle name="Output 3 2 2 2 2 2 2" xfId="5087"/>
    <cellStyle name="Output 3 2 2 2 2 2 2 2" xfId="5088"/>
    <cellStyle name="Output 3 2 2 2 2 2 3" xfId="5089"/>
    <cellStyle name="Output 3 2 2 2 2 3" xfId="5090"/>
    <cellStyle name="Output 3 2 2 2 2 3 2" xfId="5091"/>
    <cellStyle name="Output 3 2 2 2 2 4" xfId="5092"/>
    <cellStyle name="Output 3 2 2 2 3" xfId="5093"/>
    <cellStyle name="Output 3 2 2 2 3 2" xfId="5094"/>
    <cellStyle name="Output 3 2 2 2 3 2 2" xfId="5095"/>
    <cellStyle name="Output 3 2 2 2 3 3" xfId="5096"/>
    <cellStyle name="Output 3 2 2 2 3 4" xfId="5097"/>
    <cellStyle name="Output 3 2 2 2 4" xfId="5098"/>
    <cellStyle name="Output 3 2 2 2 4 2" xfId="5099"/>
    <cellStyle name="Output 3 2 2 2 4 2 2" xfId="5100"/>
    <cellStyle name="Output 3 2 2 2 4 3" xfId="5101"/>
    <cellStyle name="Output 3 2 2 2 5" xfId="5102"/>
    <cellStyle name="Output 3 2 2 2 5 2" xfId="5103"/>
    <cellStyle name="Output 3 2 2 2 6" xfId="5104"/>
    <cellStyle name="Output 3 2 2 3" xfId="5105"/>
    <cellStyle name="Output 3 2 2 3 2" xfId="5106"/>
    <cellStyle name="Output 3 2 2 3 2 2" xfId="5107"/>
    <cellStyle name="Output 3 2 2 3 2 2 2" xfId="5108"/>
    <cellStyle name="Output 3 2 2 3 2 2 2 2" xfId="5109"/>
    <cellStyle name="Output 3 2 2 3 2 2 3" xfId="5110"/>
    <cellStyle name="Output 3 2 2 3 2 3" xfId="5111"/>
    <cellStyle name="Output 3 2 2 3 2 3 2" xfId="5112"/>
    <cellStyle name="Output 3 2 2 3 2 4" xfId="5113"/>
    <cellStyle name="Output 3 2 2 3 3" xfId="5114"/>
    <cellStyle name="Output 3 2 2 3 3 2" xfId="5115"/>
    <cellStyle name="Output 3 2 2 3 3 2 2" xfId="5116"/>
    <cellStyle name="Output 3 2 2 3 3 3" xfId="5117"/>
    <cellStyle name="Output 3 2 2 3 3 4" xfId="5118"/>
    <cellStyle name="Output 3 2 2 3 4" xfId="5119"/>
    <cellStyle name="Output 3 2 2 3 4 2" xfId="5120"/>
    <cellStyle name="Output 3 2 2 3 4 2 2" xfId="5121"/>
    <cellStyle name="Output 3 2 2 3 4 3" xfId="5122"/>
    <cellStyle name="Output 3 2 2 3 5" xfId="5123"/>
    <cellStyle name="Output 3 2 2 3 5 2" xfId="5124"/>
    <cellStyle name="Output 3 2 2 3 6" xfId="5125"/>
    <cellStyle name="Output 3 2 2 4" xfId="5126"/>
    <cellStyle name="Output 3 2 2 4 2" xfId="5127"/>
    <cellStyle name="Output 3 2 3" xfId="5128"/>
    <cellStyle name="Output 3 2 3 2" xfId="5129"/>
    <cellStyle name="Output 3 2 3 2 2" xfId="5130"/>
    <cellStyle name="Output 3 2 3 2 2 2" xfId="5131"/>
    <cellStyle name="Output 3 2 3 2 2 2 2" xfId="5132"/>
    <cellStyle name="Output 3 2 3 2 2 3" xfId="5133"/>
    <cellStyle name="Output 3 2 3 2 3" xfId="5134"/>
    <cellStyle name="Output 3 2 3 2 3 2" xfId="5135"/>
    <cellStyle name="Output 3 2 3 2 4" xfId="5136"/>
    <cellStyle name="Output 3 2 3 3" xfId="5137"/>
    <cellStyle name="Output 3 2 3 3 2" xfId="5138"/>
    <cellStyle name="Output 3 2 3 3 2 2" xfId="5139"/>
    <cellStyle name="Output 3 2 3 3 3" xfId="5140"/>
    <cellStyle name="Output 3 2 3 3 4" xfId="5141"/>
    <cellStyle name="Output 3 2 3 4" xfId="5142"/>
    <cellStyle name="Output 3 2 3 4 2" xfId="5143"/>
    <cellStyle name="Output 3 2 3 4 2 2" xfId="5144"/>
    <cellStyle name="Output 3 2 3 4 3" xfId="5145"/>
    <cellStyle name="Output 3 2 3 5" xfId="5146"/>
    <cellStyle name="Output 3 2 3 5 2" xfId="5147"/>
    <cellStyle name="Output 3 2 3 6" xfId="5148"/>
    <cellStyle name="Output 3 2 4" xfId="5149"/>
    <cellStyle name="Output 3 2 4 2" xfId="5150"/>
    <cellStyle name="Output 3 2 4 2 2" xfId="5151"/>
    <cellStyle name="Output 3 2 4 2 2 2" xfId="5152"/>
    <cellStyle name="Output 3 2 4 2 2 2 2" xfId="5153"/>
    <cellStyle name="Output 3 2 4 2 2 3" xfId="5154"/>
    <cellStyle name="Output 3 2 4 2 3" xfId="5155"/>
    <cellStyle name="Output 3 2 4 2 3 2" xfId="5156"/>
    <cellStyle name="Output 3 2 4 2 4" xfId="5157"/>
    <cellStyle name="Output 3 2 4 3" xfId="5158"/>
    <cellStyle name="Output 3 2 4 3 2" xfId="5159"/>
    <cellStyle name="Output 3 2 4 3 2 2" xfId="5160"/>
    <cellStyle name="Output 3 2 4 3 3" xfId="5161"/>
    <cellStyle name="Output 3 2 4 3 4" xfId="5162"/>
    <cellStyle name="Output 3 2 4 4" xfId="5163"/>
    <cellStyle name="Output 3 2 4 4 2" xfId="5164"/>
    <cellStyle name="Output 3 2 4 4 2 2" xfId="5165"/>
    <cellStyle name="Output 3 2 4 4 3" xfId="5166"/>
    <cellStyle name="Output 3 2 4 5" xfId="5167"/>
    <cellStyle name="Output 3 2 4 5 2" xfId="5168"/>
    <cellStyle name="Output 3 2 4 6" xfId="5169"/>
    <cellStyle name="Output 3 2 5" xfId="5170"/>
    <cellStyle name="Output 3 2 5 2" xfId="5171"/>
    <cellStyle name="Output 3 3" xfId="5172"/>
    <cellStyle name="Output 3 3 2" xfId="5173"/>
    <cellStyle name="Output 3 3 2 2" xfId="5174"/>
    <cellStyle name="Output 3 3 2 2 2" xfId="5175"/>
    <cellStyle name="Output 3 3 2 2 2 2" xfId="5176"/>
    <cellStyle name="Output 3 3 2 2 2 2 2" xfId="5177"/>
    <cellStyle name="Output 3 3 2 2 2 3" xfId="5178"/>
    <cellStyle name="Output 3 3 2 2 3" xfId="5179"/>
    <cellStyle name="Output 3 3 2 2 3 2" xfId="5180"/>
    <cellStyle name="Output 3 3 2 2 4" xfId="5181"/>
    <cellStyle name="Output 3 3 2 3" xfId="5182"/>
    <cellStyle name="Output 3 3 2 3 2" xfId="5183"/>
    <cellStyle name="Output 3 3 2 3 2 2" xfId="5184"/>
    <cellStyle name="Output 3 3 2 3 3" xfId="5185"/>
    <cellStyle name="Output 3 3 2 3 4" xfId="5186"/>
    <cellStyle name="Output 3 3 2 4" xfId="5187"/>
    <cellStyle name="Output 3 3 2 4 2" xfId="5188"/>
    <cellStyle name="Output 3 3 2 4 2 2" xfId="5189"/>
    <cellStyle name="Output 3 3 2 4 3" xfId="5190"/>
    <cellStyle name="Output 3 3 2 5" xfId="5191"/>
    <cellStyle name="Output 3 3 2 5 2" xfId="5192"/>
    <cellStyle name="Output 3 3 2 6" xfId="5193"/>
    <cellStyle name="Output 3 3 3" xfId="5194"/>
    <cellStyle name="Output 3 3 3 2" xfId="5195"/>
    <cellStyle name="Output 3 3 3 2 2" xfId="5196"/>
    <cellStyle name="Output 3 3 3 2 2 2" xfId="5197"/>
    <cellStyle name="Output 3 3 3 2 2 2 2" xfId="5198"/>
    <cellStyle name="Output 3 3 3 2 2 3" xfId="5199"/>
    <cellStyle name="Output 3 3 3 2 3" xfId="5200"/>
    <cellStyle name="Output 3 3 3 2 3 2" xfId="5201"/>
    <cellStyle name="Output 3 3 3 2 4" xfId="5202"/>
    <cellStyle name="Output 3 3 3 3" xfId="5203"/>
    <cellStyle name="Output 3 3 3 3 2" xfId="5204"/>
    <cellStyle name="Output 3 3 3 3 2 2" xfId="5205"/>
    <cellStyle name="Output 3 3 3 3 3" xfId="5206"/>
    <cellStyle name="Output 3 3 3 3 4" xfId="5207"/>
    <cellStyle name="Output 3 3 3 4" xfId="5208"/>
    <cellStyle name="Output 3 3 3 4 2" xfId="5209"/>
    <cellStyle name="Output 3 3 3 4 2 2" xfId="5210"/>
    <cellStyle name="Output 3 3 3 4 3" xfId="5211"/>
    <cellStyle name="Output 3 3 3 5" xfId="5212"/>
    <cellStyle name="Output 3 3 3 5 2" xfId="5213"/>
    <cellStyle name="Output 3 3 3 6" xfId="5214"/>
    <cellStyle name="Output 3 3 4" xfId="5215"/>
    <cellStyle name="Output 3 3 4 2" xfId="5216"/>
    <cellStyle name="Output 3 4" xfId="5217"/>
    <cellStyle name="Output 3 4 2" xfId="5218"/>
    <cellStyle name="Output 3 4 2 2" xfId="5219"/>
    <cellStyle name="Output 3 4 2 2 2" xfId="5220"/>
    <cellStyle name="Output 3 4 2 2 2 2" xfId="5221"/>
    <cellStyle name="Output 3 4 2 2 2 2 2" xfId="5222"/>
    <cellStyle name="Output 3 4 2 2 2 3" xfId="5223"/>
    <cellStyle name="Output 3 4 2 2 3" xfId="5224"/>
    <cellStyle name="Output 3 4 2 2 3 2" xfId="5225"/>
    <cellStyle name="Output 3 4 2 2 4" xfId="5226"/>
    <cellStyle name="Output 3 4 2 3" xfId="5227"/>
    <cellStyle name="Output 3 4 2 3 2" xfId="5228"/>
    <cellStyle name="Output 3 4 2 3 2 2" xfId="5229"/>
    <cellStyle name="Output 3 4 2 3 3" xfId="5230"/>
    <cellStyle name="Output 3 4 2 3 4" xfId="5231"/>
    <cellStyle name="Output 3 4 2 4" xfId="5232"/>
    <cellStyle name="Output 3 4 2 4 2" xfId="5233"/>
    <cellStyle name="Output 3 4 2 4 2 2" xfId="5234"/>
    <cellStyle name="Output 3 4 2 4 3" xfId="5235"/>
    <cellStyle name="Output 3 4 2 5" xfId="5236"/>
    <cellStyle name="Output 3 4 2 5 2" xfId="5237"/>
    <cellStyle name="Output 3 4 2 6" xfId="5238"/>
    <cellStyle name="Output 3 4 3" xfId="5239"/>
    <cellStyle name="Output 3 4 3 2" xfId="5240"/>
    <cellStyle name="Output 3 4 3 2 2" xfId="5241"/>
    <cellStyle name="Output 3 4 3 3" xfId="5242"/>
    <cellStyle name="Output 3 4 4" xfId="5243"/>
    <cellStyle name="Output 3 4 4 2" xfId="5244"/>
    <cellStyle name="Output 3 4 4 2 2" xfId="5245"/>
    <cellStyle name="Output 3 4 4 2 2 2" xfId="5246"/>
    <cellStyle name="Output 3 4 4 2 2 2 2" xfId="5247"/>
    <cellStyle name="Output 3 4 4 2 2 3" xfId="5248"/>
    <cellStyle name="Output 3 4 4 2 3" xfId="5249"/>
    <cellStyle name="Output 3 4 4 2 3 2" xfId="5250"/>
    <cellStyle name="Output 3 4 4 2 4" xfId="5251"/>
    <cellStyle name="Output 3 4 4 3" xfId="5252"/>
    <cellStyle name="Output 3 4 4 3 2" xfId="5253"/>
    <cellStyle name="Output 3 4 4 3 2 2" xfId="5254"/>
    <cellStyle name="Output 3 4 4 3 3" xfId="5255"/>
    <cellStyle name="Output 3 4 4 3 4" xfId="5256"/>
    <cellStyle name="Output 3 4 4 4" xfId="5257"/>
    <cellStyle name="Output 3 4 4 4 2" xfId="5258"/>
    <cellStyle name="Output 3 4 4 4 2 2" xfId="5259"/>
    <cellStyle name="Output 3 4 4 4 3" xfId="5260"/>
    <cellStyle name="Output 3 4 4 5" xfId="5261"/>
    <cellStyle name="Output 3 4 4 5 2" xfId="5262"/>
    <cellStyle name="Output 3 4 4 6" xfId="5263"/>
    <cellStyle name="Output 3 4 5" xfId="5264"/>
    <cellStyle name="Output 3 4 5 2" xfId="5265"/>
    <cellStyle name="Output 3 4 5 2 2" xfId="5266"/>
    <cellStyle name="Output 3 4 5 2 2 2" xfId="5267"/>
    <cellStyle name="Output 3 4 5 2 3" xfId="5268"/>
    <cellStyle name="Output 3 4 5 3" xfId="5269"/>
    <cellStyle name="Output 3 4 5 3 2" xfId="5270"/>
    <cellStyle name="Output 3 4 5 4" xfId="5271"/>
    <cellStyle name="Output 3 4 6" xfId="5272"/>
    <cellStyle name="Output 3 4 6 2" xfId="5273"/>
    <cellStyle name="Output 3 4 6 2 2" xfId="5274"/>
    <cellStyle name="Output 3 4 6 3" xfId="5275"/>
    <cellStyle name="Output 3 4 6 4" xfId="5276"/>
    <cellStyle name="Output 3 4 7" xfId="5277"/>
    <cellStyle name="Output 3 4 7 2" xfId="5278"/>
    <cellStyle name="Output 3 4 7 2 2" xfId="5279"/>
    <cellStyle name="Output 3 4 7 3" xfId="5280"/>
    <cellStyle name="Output 3 4 8" xfId="5281"/>
    <cellStyle name="Output 3 4 8 2" xfId="5282"/>
    <cellStyle name="Output 3 4 9" xfId="5283"/>
    <cellStyle name="Output 3 5" xfId="5284"/>
    <cellStyle name="Output 3 5 2" xfId="5285"/>
    <cellStyle name="Output 3 5 2 2" xfId="5286"/>
    <cellStyle name="Output 3 5 2 2 2" xfId="5287"/>
    <cellStyle name="Output 3 5 2 2 2 2" xfId="5288"/>
    <cellStyle name="Output 3 5 2 2 3" xfId="5289"/>
    <cellStyle name="Output 3 5 2 3" xfId="5290"/>
    <cellStyle name="Output 3 5 2 3 2" xfId="5291"/>
    <cellStyle name="Output 3 5 2 4" xfId="5292"/>
    <cellStyle name="Output 3 5 3" xfId="5293"/>
    <cellStyle name="Output 3 5 3 2" xfId="5294"/>
    <cellStyle name="Output 3 5 3 2 2" xfId="5295"/>
    <cellStyle name="Output 3 5 3 3" xfId="5296"/>
    <cellStyle name="Output 3 5 3 4" xfId="5297"/>
    <cellStyle name="Output 3 5 4" xfId="5298"/>
    <cellStyle name="Output 3 5 4 2" xfId="5299"/>
    <cellStyle name="Output 3 5 4 2 2" xfId="5300"/>
    <cellStyle name="Output 3 5 4 3" xfId="5301"/>
    <cellStyle name="Output 3 5 5" xfId="5302"/>
    <cellStyle name="Output 3 5 5 2" xfId="5303"/>
    <cellStyle name="Output 3 5 6" xfId="5304"/>
    <cellStyle name="Output 4" xfId="5305"/>
    <cellStyle name="Output 4 2" xfId="5306"/>
    <cellStyle name="Output 4 2 2" xfId="5307"/>
    <cellStyle name="Output 4 2 2 2" xfId="5308"/>
    <cellStyle name="Output 4 2 2 2 2" xfId="5309"/>
    <cellStyle name="Output 4 2 2 2 2 2" xfId="5310"/>
    <cellStyle name="Output 4 2 2 2 2 2 2" xfId="5311"/>
    <cellStyle name="Output 4 2 2 2 2 3" xfId="5312"/>
    <cellStyle name="Output 4 2 2 2 3" xfId="5313"/>
    <cellStyle name="Output 4 2 2 2 3 2" xfId="5314"/>
    <cellStyle name="Output 4 2 2 2 4" xfId="5315"/>
    <cellStyle name="Output 4 2 2 3" xfId="5316"/>
    <cellStyle name="Output 4 2 2 3 2" xfId="5317"/>
    <cellStyle name="Output 4 2 2 3 2 2" xfId="5318"/>
    <cellStyle name="Output 4 2 2 3 3" xfId="5319"/>
    <cellStyle name="Output 4 2 2 3 4" xfId="5320"/>
    <cellStyle name="Output 4 2 2 4" xfId="5321"/>
    <cellStyle name="Output 4 2 2 4 2" xfId="5322"/>
    <cellStyle name="Output 4 2 2 4 2 2" xfId="5323"/>
    <cellStyle name="Output 4 2 2 4 3" xfId="5324"/>
    <cellStyle name="Output 4 2 2 5" xfId="5325"/>
    <cellStyle name="Output 4 2 2 5 2" xfId="5326"/>
    <cellStyle name="Output 4 2 2 6" xfId="5327"/>
    <cellStyle name="Output 4 2 3" xfId="5328"/>
    <cellStyle name="Output 4 2 3 2" xfId="5329"/>
    <cellStyle name="Output 4 2 3 2 2" xfId="5330"/>
    <cellStyle name="Output 4 2 3 2 2 2" xfId="5331"/>
    <cellStyle name="Output 4 2 3 2 2 2 2" xfId="5332"/>
    <cellStyle name="Output 4 2 3 2 2 3" xfId="5333"/>
    <cellStyle name="Output 4 2 3 2 3" xfId="5334"/>
    <cellStyle name="Output 4 2 3 2 3 2" xfId="5335"/>
    <cellStyle name="Output 4 2 3 2 4" xfId="5336"/>
    <cellStyle name="Output 4 2 3 3" xfId="5337"/>
    <cellStyle name="Output 4 2 3 3 2" xfId="5338"/>
    <cellStyle name="Output 4 2 3 3 2 2" xfId="5339"/>
    <cellStyle name="Output 4 2 3 3 3" xfId="5340"/>
    <cellStyle name="Output 4 2 3 3 4" xfId="5341"/>
    <cellStyle name="Output 4 2 3 4" xfId="5342"/>
    <cellStyle name="Output 4 2 3 4 2" xfId="5343"/>
    <cellStyle name="Output 4 2 3 4 2 2" xfId="5344"/>
    <cellStyle name="Output 4 2 3 4 3" xfId="5345"/>
    <cellStyle name="Output 4 2 3 5" xfId="5346"/>
    <cellStyle name="Output 4 2 3 5 2" xfId="5347"/>
    <cellStyle name="Output 4 2 3 6" xfId="5348"/>
    <cellStyle name="Output 4 2 4" xfId="5349"/>
    <cellStyle name="Output 4 2 4 2" xfId="5350"/>
    <cellStyle name="Output 4 3" xfId="5351"/>
    <cellStyle name="Output 4 3 2" xfId="5352"/>
    <cellStyle name="Output 4 3 2 2" xfId="5353"/>
    <cellStyle name="Output 4 3 2 2 2" xfId="5354"/>
    <cellStyle name="Output 4 3 2 2 2 2" xfId="5355"/>
    <cellStyle name="Output 4 3 2 2 2 2 2" xfId="5356"/>
    <cellStyle name="Output 4 3 2 2 2 3" xfId="5357"/>
    <cellStyle name="Output 4 3 2 2 3" xfId="5358"/>
    <cellStyle name="Output 4 3 2 2 3 2" xfId="5359"/>
    <cellStyle name="Output 4 3 2 2 4" xfId="5360"/>
    <cellStyle name="Output 4 3 2 3" xfId="5361"/>
    <cellStyle name="Output 4 3 2 3 2" xfId="5362"/>
    <cellStyle name="Output 4 3 2 3 2 2" xfId="5363"/>
    <cellStyle name="Output 4 3 2 3 3" xfId="5364"/>
    <cellStyle name="Output 4 3 2 3 4" xfId="5365"/>
    <cellStyle name="Output 4 3 2 4" xfId="5366"/>
    <cellStyle name="Output 4 3 2 4 2" xfId="5367"/>
    <cellStyle name="Output 4 3 2 4 2 2" xfId="5368"/>
    <cellStyle name="Output 4 3 2 4 3" xfId="5369"/>
    <cellStyle name="Output 4 3 2 5" xfId="5370"/>
    <cellStyle name="Output 4 3 2 5 2" xfId="5371"/>
    <cellStyle name="Output 4 3 2 6" xfId="5372"/>
    <cellStyle name="Output 4 3 3" xfId="5373"/>
    <cellStyle name="Output 4 3 3 2" xfId="5374"/>
    <cellStyle name="Output 4 3 3 2 2" xfId="5375"/>
    <cellStyle name="Output 4 3 3 3" xfId="5376"/>
    <cellStyle name="Output 4 3 4" xfId="5377"/>
    <cellStyle name="Output 4 3 4 2" xfId="5378"/>
    <cellStyle name="Output 4 3 4 2 2" xfId="5379"/>
    <cellStyle name="Output 4 3 4 2 2 2" xfId="5380"/>
    <cellStyle name="Output 4 3 4 2 2 2 2" xfId="5381"/>
    <cellStyle name="Output 4 3 4 2 2 3" xfId="5382"/>
    <cellStyle name="Output 4 3 4 2 3" xfId="5383"/>
    <cellStyle name="Output 4 3 4 2 3 2" xfId="5384"/>
    <cellStyle name="Output 4 3 4 2 4" xfId="5385"/>
    <cellStyle name="Output 4 3 4 3" xfId="5386"/>
    <cellStyle name="Output 4 3 4 3 2" xfId="5387"/>
    <cellStyle name="Output 4 3 4 3 2 2" xfId="5388"/>
    <cellStyle name="Output 4 3 4 3 3" xfId="5389"/>
    <cellStyle name="Output 4 3 4 3 4" xfId="5390"/>
    <cellStyle name="Output 4 3 4 4" xfId="5391"/>
    <cellStyle name="Output 4 3 4 4 2" xfId="5392"/>
    <cellStyle name="Output 4 3 4 4 2 2" xfId="5393"/>
    <cellStyle name="Output 4 3 4 4 3" xfId="5394"/>
    <cellStyle name="Output 4 3 4 5" xfId="5395"/>
    <cellStyle name="Output 4 3 4 5 2" xfId="5396"/>
    <cellStyle name="Output 4 3 4 6" xfId="5397"/>
    <cellStyle name="Output 4 3 5" xfId="5398"/>
    <cellStyle name="Output 4 3 5 2" xfId="5399"/>
    <cellStyle name="Output 4 3 5 2 2" xfId="5400"/>
    <cellStyle name="Output 4 3 5 2 2 2" xfId="5401"/>
    <cellStyle name="Output 4 3 5 2 3" xfId="5402"/>
    <cellStyle name="Output 4 3 5 3" xfId="5403"/>
    <cellStyle name="Output 4 3 5 3 2" xfId="5404"/>
    <cellStyle name="Output 4 3 5 4" xfId="5405"/>
    <cellStyle name="Output 4 3 6" xfId="5406"/>
    <cellStyle name="Output 4 3 6 2" xfId="5407"/>
    <cellStyle name="Output 4 3 6 2 2" xfId="5408"/>
    <cellStyle name="Output 4 3 6 3" xfId="5409"/>
    <cellStyle name="Output 4 3 6 4" xfId="5410"/>
    <cellStyle name="Output 4 3 7" xfId="5411"/>
    <cellStyle name="Output 4 3 7 2" xfId="5412"/>
    <cellStyle name="Output 4 3 7 2 2" xfId="5413"/>
    <cellStyle name="Output 4 3 7 3" xfId="5414"/>
    <cellStyle name="Output 4 3 8" xfId="5415"/>
    <cellStyle name="Output 4 3 8 2" xfId="5416"/>
    <cellStyle name="Output 4 3 9" xfId="5417"/>
    <cellStyle name="Output 4 4" xfId="5418"/>
    <cellStyle name="Output 4 4 2" xfId="5419"/>
    <cellStyle name="Output 4 4 2 2" xfId="5420"/>
    <cellStyle name="Output 4 4 2 2 2" xfId="5421"/>
    <cellStyle name="Output 4 4 2 2 2 2" xfId="5422"/>
    <cellStyle name="Output 4 4 2 2 3" xfId="5423"/>
    <cellStyle name="Output 4 4 2 3" xfId="5424"/>
    <cellStyle name="Output 4 4 2 3 2" xfId="5425"/>
    <cellStyle name="Output 4 4 2 4" xfId="5426"/>
    <cellStyle name="Output 4 4 3" xfId="5427"/>
    <cellStyle name="Output 4 4 3 2" xfId="5428"/>
    <cellStyle name="Output 4 4 3 2 2" xfId="5429"/>
    <cellStyle name="Output 4 4 3 3" xfId="5430"/>
    <cellStyle name="Output 4 4 3 4" xfId="5431"/>
    <cellStyle name="Output 4 4 4" xfId="5432"/>
    <cellStyle name="Output 4 4 4 2" xfId="5433"/>
    <cellStyle name="Output 4 4 4 2 2" xfId="5434"/>
    <cellStyle name="Output 4 4 4 3" xfId="5435"/>
    <cellStyle name="Output 4 4 5" xfId="5436"/>
    <cellStyle name="Output 4 4 5 2" xfId="5437"/>
    <cellStyle name="Output 4 4 6" xfId="5438"/>
    <cellStyle name="Output 5" xfId="5439"/>
    <cellStyle name="Output 5 2" xfId="5440"/>
    <cellStyle name="Output 5 2 2" xfId="5441"/>
    <cellStyle name="Output 5 2 2 2" xfId="5442"/>
    <cellStyle name="Output 5 2 2 2 2" xfId="5443"/>
    <cellStyle name="Output 5 2 2 2 2 2" xfId="5444"/>
    <cellStyle name="Output 5 2 2 2 2 2 2" xfId="5445"/>
    <cellStyle name="Output 5 2 2 2 2 3" xfId="5446"/>
    <cellStyle name="Output 5 2 2 2 3" xfId="5447"/>
    <cellStyle name="Output 5 2 2 2 3 2" xfId="5448"/>
    <cellStyle name="Output 5 2 2 2 4" xfId="5449"/>
    <cellStyle name="Output 5 2 2 3" xfId="5450"/>
    <cellStyle name="Output 5 2 2 3 2" xfId="5451"/>
    <cellStyle name="Output 5 2 2 3 2 2" xfId="5452"/>
    <cellStyle name="Output 5 2 2 3 3" xfId="5453"/>
    <cellStyle name="Output 5 2 2 3 4" xfId="5454"/>
    <cellStyle name="Output 5 2 2 4" xfId="5455"/>
    <cellStyle name="Output 5 2 2 4 2" xfId="5456"/>
    <cellStyle name="Output 5 2 2 4 2 2" xfId="5457"/>
    <cellStyle name="Output 5 2 2 4 3" xfId="5458"/>
    <cellStyle name="Output 5 2 2 5" xfId="5459"/>
    <cellStyle name="Output 5 2 2 5 2" xfId="5460"/>
    <cellStyle name="Output 5 2 2 6" xfId="5461"/>
    <cellStyle name="Output 5 2 3" xfId="5462"/>
    <cellStyle name="Output 5 2 3 2" xfId="5463"/>
    <cellStyle name="Output 5 2 3 2 2" xfId="5464"/>
    <cellStyle name="Output 5 2 3 2 2 2" xfId="5465"/>
    <cellStyle name="Output 5 2 3 2 2 2 2" xfId="5466"/>
    <cellStyle name="Output 5 2 3 2 2 3" xfId="5467"/>
    <cellStyle name="Output 5 2 3 2 3" xfId="5468"/>
    <cellStyle name="Output 5 2 3 2 3 2" xfId="5469"/>
    <cellStyle name="Output 5 2 3 2 4" xfId="5470"/>
    <cellStyle name="Output 5 2 3 3" xfId="5471"/>
    <cellStyle name="Output 5 2 3 3 2" xfId="5472"/>
    <cellStyle name="Output 5 2 3 3 2 2" xfId="5473"/>
    <cellStyle name="Output 5 2 3 3 3" xfId="5474"/>
    <cellStyle name="Output 5 2 3 3 4" xfId="5475"/>
    <cellStyle name="Output 5 2 3 4" xfId="5476"/>
    <cellStyle name="Output 5 2 3 4 2" xfId="5477"/>
    <cellStyle name="Output 5 2 3 4 2 2" xfId="5478"/>
    <cellStyle name="Output 5 2 3 4 3" xfId="5479"/>
    <cellStyle name="Output 5 2 3 5" xfId="5480"/>
    <cellStyle name="Output 5 2 3 5 2" xfId="5481"/>
    <cellStyle name="Output 5 2 3 6" xfId="5482"/>
    <cellStyle name="Output 5 2 4" xfId="5483"/>
    <cellStyle name="Output 5 2 4 2" xfId="5484"/>
    <cellStyle name="Output 5 3" xfId="5485"/>
    <cellStyle name="Output 5 3 2" xfId="5486"/>
    <cellStyle name="Output 5 3 2 2" xfId="5487"/>
    <cellStyle name="Output 5 3 2 2 2" xfId="5488"/>
    <cellStyle name="Output 5 3 2 2 2 2" xfId="5489"/>
    <cellStyle name="Output 5 3 2 2 2 2 2" xfId="5490"/>
    <cellStyle name="Output 5 3 2 2 2 3" xfId="5491"/>
    <cellStyle name="Output 5 3 2 2 3" xfId="5492"/>
    <cellStyle name="Output 5 3 2 2 3 2" xfId="5493"/>
    <cellStyle name="Output 5 3 2 2 4" xfId="5494"/>
    <cellStyle name="Output 5 3 2 3" xfId="5495"/>
    <cellStyle name="Output 5 3 2 3 2" xfId="5496"/>
    <cellStyle name="Output 5 3 2 3 2 2" xfId="5497"/>
    <cellStyle name="Output 5 3 2 3 3" xfId="5498"/>
    <cellStyle name="Output 5 3 2 3 4" xfId="5499"/>
    <cellStyle name="Output 5 3 2 4" xfId="5500"/>
    <cellStyle name="Output 5 3 2 4 2" xfId="5501"/>
    <cellStyle name="Output 5 3 2 4 2 2" xfId="5502"/>
    <cellStyle name="Output 5 3 2 4 3" xfId="5503"/>
    <cellStyle name="Output 5 3 2 5" xfId="5504"/>
    <cellStyle name="Output 5 3 2 5 2" xfId="5505"/>
    <cellStyle name="Output 5 3 2 6" xfId="5506"/>
    <cellStyle name="Output 5 3 3" xfId="5507"/>
    <cellStyle name="Output 5 3 3 2" xfId="5508"/>
    <cellStyle name="Output 5 3 3 2 2" xfId="5509"/>
    <cellStyle name="Output 5 3 3 3" xfId="5510"/>
    <cellStyle name="Output 5 3 4" xfId="5511"/>
    <cellStyle name="Output 5 3 4 2" xfId="5512"/>
    <cellStyle name="Output 5 3 4 2 2" xfId="5513"/>
    <cellStyle name="Output 5 3 4 2 2 2" xfId="5514"/>
    <cellStyle name="Output 5 3 4 2 2 2 2" xfId="5515"/>
    <cellStyle name="Output 5 3 4 2 2 3" xfId="5516"/>
    <cellStyle name="Output 5 3 4 2 3" xfId="5517"/>
    <cellStyle name="Output 5 3 4 2 3 2" xfId="5518"/>
    <cellStyle name="Output 5 3 4 2 4" xfId="5519"/>
    <cellStyle name="Output 5 3 4 3" xfId="5520"/>
    <cellStyle name="Output 5 3 4 3 2" xfId="5521"/>
    <cellStyle name="Output 5 3 4 3 2 2" xfId="5522"/>
    <cellStyle name="Output 5 3 4 3 3" xfId="5523"/>
    <cellStyle name="Output 5 3 4 3 4" xfId="5524"/>
    <cellStyle name="Output 5 3 4 4" xfId="5525"/>
    <cellStyle name="Output 5 3 4 4 2" xfId="5526"/>
    <cellStyle name="Output 5 3 4 4 2 2" xfId="5527"/>
    <cellStyle name="Output 5 3 4 4 3" xfId="5528"/>
    <cellStyle name="Output 5 3 4 5" xfId="5529"/>
    <cellStyle name="Output 5 3 4 5 2" xfId="5530"/>
    <cellStyle name="Output 5 3 4 6" xfId="5531"/>
    <cellStyle name="Output 5 3 5" xfId="5532"/>
    <cellStyle name="Output 5 3 5 2" xfId="5533"/>
    <cellStyle name="Output 5 3 5 2 2" xfId="5534"/>
    <cellStyle name="Output 5 3 5 2 2 2" xfId="5535"/>
    <cellStyle name="Output 5 3 5 2 3" xfId="5536"/>
    <cellStyle name="Output 5 3 5 3" xfId="5537"/>
    <cellStyle name="Output 5 3 5 3 2" xfId="5538"/>
    <cellStyle name="Output 5 3 5 4" xfId="5539"/>
    <cellStyle name="Output 5 3 6" xfId="5540"/>
    <cellStyle name="Output 5 3 6 2" xfId="5541"/>
    <cellStyle name="Output 5 3 6 2 2" xfId="5542"/>
    <cellStyle name="Output 5 3 6 3" xfId="5543"/>
    <cellStyle name="Output 5 3 6 4" xfId="5544"/>
    <cellStyle name="Output 5 3 7" xfId="5545"/>
    <cellStyle name="Output 5 3 7 2" xfId="5546"/>
    <cellStyle name="Output 5 3 7 2 2" xfId="5547"/>
    <cellStyle name="Output 5 3 7 3" xfId="5548"/>
    <cellStyle name="Output 5 3 8" xfId="5549"/>
    <cellStyle name="Output 5 3 8 2" xfId="5550"/>
    <cellStyle name="Output 5 3 9" xfId="5551"/>
    <cellStyle name="Output 5 4" xfId="5552"/>
    <cellStyle name="Output 5 4 2" xfId="5553"/>
    <cellStyle name="Output 5 4 2 2" xfId="5554"/>
    <cellStyle name="Output 5 4 2 2 2" xfId="5555"/>
    <cellStyle name="Output 5 4 2 2 2 2" xfId="5556"/>
    <cellStyle name="Output 5 4 2 2 3" xfId="5557"/>
    <cellStyle name="Output 5 4 2 3" xfId="5558"/>
    <cellStyle name="Output 5 4 2 3 2" xfId="5559"/>
    <cellStyle name="Output 5 4 2 4" xfId="5560"/>
    <cellStyle name="Output 5 4 3" xfId="5561"/>
    <cellStyle name="Output 5 4 3 2" xfId="5562"/>
    <cellStyle name="Output 5 4 3 2 2" xfId="5563"/>
    <cellStyle name="Output 5 4 3 3" xfId="5564"/>
    <cellStyle name="Output 5 4 3 4" xfId="5565"/>
    <cellStyle name="Output 5 4 4" xfId="5566"/>
    <cellStyle name="Output 5 4 4 2" xfId="5567"/>
    <cellStyle name="Output 5 4 4 2 2" xfId="5568"/>
    <cellStyle name="Output 5 4 4 3" xfId="5569"/>
    <cellStyle name="Output 5 4 5" xfId="5570"/>
    <cellStyle name="Output 5 4 5 2" xfId="5571"/>
    <cellStyle name="Output 5 4 6" xfId="5572"/>
    <cellStyle name="Output 5 5" xfId="5573"/>
    <cellStyle name="Output 5 5 2" xfId="5574"/>
    <cellStyle name="Output 6" xfId="5575"/>
    <cellStyle name="Output 6 2" xfId="5576"/>
    <cellStyle name="Output 6 2 2" xfId="5577"/>
    <cellStyle name="Output 6 2 2 2" xfId="5578"/>
    <cellStyle name="Output 6 2 2 2 2" xfId="5579"/>
    <cellStyle name="Output 6 2 2 2 2 2" xfId="5580"/>
    <cellStyle name="Output 6 2 2 2 2 2 2" xfId="5581"/>
    <cellStyle name="Output 6 2 2 2 2 3" xfId="5582"/>
    <cellStyle name="Output 6 2 2 2 3" xfId="5583"/>
    <cellStyle name="Output 6 2 2 2 3 2" xfId="5584"/>
    <cellStyle name="Output 6 2 2 2 4" xfId="5585"/>
    <cellStyle name="Output 6 2 2 3" xfId="5586"/>
    <cellStyle name="Output 6 2 2 3 2" xfId="5587"/>
    <cellStyle name="Output 6 2 2 3 2 2" xfId="5588"/>
    <cellStyle name="Output 6 2 2 3 3" xfId="5589"/>
    <cellStyle name="Output 6 2 2 3 4" xfId="5590"/>
    <cellStyle name="Output 6 2 2 4" xfId="5591"/>
    <cellStyle name="Output 6 2 2 4 2" xfId="5592"/>
    <cellStyle name="Output 6 2 2 4 2 2" xfId="5593"/>
    <cellStyle name="Output 6 2 2 4 3" xfId="5594"/>
    <cellStyle name="Output 6 2 2 5" xfId="5595"/>
    <cellStyle name="Output 6 2 2 5 2" xfId="5596"/>
    <cellStyle name="Output 6 2 2 6" xfId="5597"/>
    <cellStyle name="Output 6 2 3" xfId="5598"/>
    <cellStyle name="Output 6 2 3 2" xfId="5599"/>
    <cellStyle name="Output 6 2 3 2 2" xfId="5600"/>
    <cellStyle name="Output 6 2 3 3" xfId="5601"/>
    <cellStyle name="Output 6 2 4" xfId="5602"/>
    <cellStyle name="Output 6 2 4 2" xfId="5603"/>
    <cellStyle name="Output 6 2 4 2 2" xfId="5604"/>
    <cellStyle name="Output 6 2 4 2 2 2" xfId="5605"/>
    <cellStyle name="Output 6 2 4 2 2 2 2" xfId="5606"/>
    <cellStyle name="Output 6 2 4 2 2 3" xfId="5607"/>
    <cellStyle name="Output 6 2 4 2 3" xfId="5608"/>
    <cellStyle name="Output 6 2 4 2 3 2" xfId="5609"/>
    <cellStyle name="Output 6 2 4 2 4" xfId="5610"/>
    <cellStyle name="Output 6 2 4 3" xfId="5611"/>
    <cellStyle name="Output 6 2 4 3 2" xfId="5612"/>
    <cellStyle name="Output 6 2 4 3 2 2" xfId="5613"/>
    <cellStyle name="Output 6 2 4 3 3" xfId="5614"/>
    <cellStyle name="Output 6 2 4 3 4" xfId="5615"/>
    <cellStyle name="Output 6 2 4 4" xfId="5616"/>
    <cellStyle name="Output 6 2 4 4 2" xfId="5617"/>
    <cellStyle name="Output 6 2 4 4 2 2" xfId="5618"/>
    <cellStyle name="Output 6 2 4 4 3" xfId="5619"/>
    <cellStyle name="Output 6 2 4 5" xfId="5620"/>
    <cellStyle name="Output 6 2 4 5 2" xfId="5621"/>
    <cellStyle name="Output 6 2 4 6" xfId="5622"/>
    <cellStyle name="Output 6 2 5" xfId="5623"/>
    <cellStyle name="Output 6 2 5 2" xfId="5624"/>
    <cellStyle name="Output 6 2 5 2 2" xfId="5625"/>
    <cellStyle name="Output 6 2 5 2 2 2" xfId="5626"/>
    <cellStyle name="Output 6 2 5 2 3" xfId="5627"/>
    <cellStyle name="Output 6 2 5 3" xfId="5628"/>
    <cellStyle name="Output 6 2 5 3 2" xfId="5629"/>
    <cellStyle name="Output 6 2 5 4" xfId="5630"/>
    <cellStyle name="Output 6 2 6" xfId="5631"/>
    <cellStyle name="Output 6 2 6 2" xfId="5632"/>
    <cellStyle name="Output 6 2 6 2 2" xfId="5633"/>
    <cellStyle name="Output 6 2 6 3" xfId="5634"/>
    <cellStyle name="Output 6 2 6 4" xfId="5635"/>
    <cellStyle name="Output 6 2 7" xfId="5636"/>
    <cellStyle name="Output 6 2 7 2" xfId="5637"/>
    <cellStyle name="Output 6 2 7 2 2" xfId="5638"/>
    <cellStyle name="Output 6 2 7 3" xfId="5639"/>
    <cellStyle name="Output 6 2 8" xfId="5640"/>
    <cellStyle name="Output 6 2 8 2" xfId="5641"/>
    <cellStyle name="Output 6 2 9" xfId="5642"/>
    <cellStyle name="Output 6 3" xfId="5643"/>
    <cellStyle name="Output 6 3 2" xfId="5644"/>
    <cellStyle name="Output 6 3 2 2" xfId="5645"/>
    <cellStyle name="Output 6 3 2 2 2" xfId="5646"/>
    <cellStyle name="Output 6 3 2 2 2 2" xfId="5647"/>
    <cellStyle name="Output 6 3 2 2 3" xfId="5648"/>
    <cellStyle name="Output 6 3 2 3" xfId="5649"/>
    <cellStyle name="Output 6 3 2 3 2" xfId="5650"/>
    <cellStyle name="Output 6 3 2 4" xfId="5651"/>
    <cellStyle name="Output 6 3 3" xfId="5652"/>
    <cellStyle name="Output 6 3 3 2" xfId="5653"/>
    <cellStyle name="Output 6 3 3 2 2" xfId="5654"/>
    <cellStyle name="Output 6 3 3 3" xfId="5655"/>
    <cellStyle name="Output 6 3 3 4" xfId="5656"/>
    <cellStyle name="Output 6 3 4" xfId="5657"/>
    <cellStyle name="Output 6 3 4 2" xfId="5658"/>
    <cellStyle name="Output 6 3 4 2 2" xfId="5659"/>
    <cellStyle name="Output 6 3 4 3" xfId="5660"/>
    <cellStyle name="Output 6 3 5" xfId="5661"/>
    <cellStyle name="Output 6 3 5 2" xfId="5662"/>
    <cellStyle name="Output 6 3 6" xfId="5663"/>
    <cellStyle name="Output 6 4" xfId="5664"/>
    <cellStyle name="Output 6 4 2" xfId="5665"/>
    <cellStyle name="Output 7" xfId="5666"/>
    <cellStyle name="Output 7 2" xfId="5667"/>
    <cellStyle name="Output 7 2 2" xfId="5668"/>
    <cellStyle name="Output 7 2 2 2" xfId="5669"/>
    <cellStyle name="Output 7 2 2 2 2" xfId="5670"/>
    <cellStyle name="Output 7 2 2 2 2 2" xfId="5671"/>
    <cellStyle name="Output 7 2 2 2 3" xfId="5672"/>
    <cellStyle name="Output 7 2 2 3" xfId="5673"/>
    <cellStyle name="Output 7 2 2 3 2" xfId="5674"/>
    <cellStyle name="Output 7 2 2 4" xfId="5675"/>
    <cellStyle name="Output 7 2 3" xfId="5676"/>
    <cellStyle name="Output 7 2 3 2" xfId="5677"/>
    <cellStyle name="Output 7 2 3 2 2" xfId="5678"/>
    <cellStyle name="Output 7 2 3 3" xfId="5679"/>
    <cellStyle name="Output 7 2 3 4" xfId="5680"/>
    <cellStyle name="Output 7 2 4" xfId="5681"/>
    <cellStyle name="Output 7 2 4 2" xfId="5682"/>
    <cellStyle name="Output 7 2 4 2 2" xfId="5683"/>
    <cellStyle name="Output 7 2 4 3" xfId="5684"/>
    <cellStyle name="Output 7 2 5" xfId="5685"/>
    <cellStyle name="Output 7 2 5 2" xfId="5686"/>
    <cellStyle name="Output 7 2 6" xfId="5687"/>
    <cellStyle name="Output 7 3" xfId="5688"/>
    <cellStyle name="Output 7 3 2" xfId="5689"/>
    <cellStyle name="Output 7 3 2 2" xfId="5690"/>
    <cellStyle name="Output 7 3 3" xfId="5691"/>
    <cellStyle name="Output 7 4" xfId="5692"/>
    <cellStyle name="Output 7 4 2" xfId="5693"/>
    <cellStyle name="Output 7 4 2 2" xfId="5694"/>
    <cellStyle name="Output 7 4 2 2 2" xfId="5695"/>
    <cellStyle name="Output 7 4 2 2 2 2" xfId="5696"/>
    <cellStyle name="Output 7 4 2 2 3" xfId="5697"/>
    <cellStyle name="Output 7 4 2 3" xfId="5698"/>
    <cellStyle name="Output 7 4 2 3 2" xfId="5699"/>
    <cellStyle name="Output 7 4 2 4" xfId="5700"/>
    <cellStyle name="Output 7 4 3" xfId="5701"/>
    <cellStyle name="Output 7 4 3 2" xfId="5702"/>
    <cellStyle name="Output 7 4 3 2 2" xfId="5703"/>
    <cellStyle name="Output 7 4 3 3" xfId="5704"/>
    <cellStyle name="Output 7 4 3 4" xfId="5705"/>
    <cellStyle name="Output 7 4 4" xfId="5706"/>
    <cellStyle name="Output 7 4 4 2" xfId="5707"/>
    <cellStyle name="Output 7 4 4 2 2" xfId="5708"/>
    <cellStyle name="Output 7 4 4 3" xfId="5709"/>
    <cellStyle name="Output 7 4 5" xfId="5710"/>
    <cellStyle name="Output 7 4 5 2" xfId="5711"/>
    <cellStyle name="Output 7 4 6" xfId="5712"/>
    <cellStyle name="Output 7 5" xfId="5713"/>
    <cellStyle name="Output 7 5 2" xfId="5714"/>
    <cellStyle name="Output 7 5 2 2" xfId="5715"/>
    <cellStyle name="Output 7 5 2 2 2" xfId="5716"/>
    <cellStyle name="Output 7 5 2 3" xfId="5717"/>
    <cellStyle name="Output 7 5 3" xfId="5718"/>
    <cellStyle name="Output 7 5 3 2" xfId="5719"/>
    <cellStyle name="Output 7 5 4" xfId="5720"/>
    <cellStyle name="Output 7 6" xfId="5721"/>
    <cellStyle name="Output 7 6 2" xfId="5722"/>
    <cellStyle name="Output 7 6 2 2" xfId="5723"/>
    <cellStyle name="Output 7 6 3" xfId="5724"/>
    <cellStyle name="Output 7 6 4" xfId="5725"/>
    <cellStyle name="Output 7 7" xfId="5726"/>
    <cellStyle name="Output 7 7 2" xfId="5727"/>
    <cellStyle name="Output 7 7 2 2" xfId="5728"/>
    <cellStyle name="Output 7 7 3" xfId="5729"/>
    <cellStyle name="Output 7 8" xfId="5730"/>
    <cellStyle name="Output 7 8 2" xfId="5731"/>
    <cellStyle name="Output 7 9" xfId="5732"/>
    <cellStyle name="Page 1" xfId="5733"/>
    <cellStyle name="Page 2" xfId="5734"/>
    <cellStyle name="Page 3" xfId="5735"/>
    <cellStyle name="Page 4" xfId="5736"/>
    <cellStyle name="Page 5" xfId="5737"/>
    <cellStyle name="Page 6" xfId="5738"/>
    <cellStyle name="Page 7" xfId="5739"/>
    <cellStyle name="Page1" xfId="5740"/>
    <cellStyle name="Page2" xfId="5741"/>
    <cellStyle name="Page3" xfId="5742"/>
    <cellStyle name="Page4" xfId="5743"/>
    <cellStyle name="Page5" xfId="5744"/>
    <cellStyle name="Page6" xfId="5745"/>
    <cellStyle name="Percent" xfId="1" builtinId="5"/>
    <cellStyle name="Percent 2" xfId="5746"/>
    <cellStyle name="Percent 3" xfId="5747"/>
    <cellStyle name="Percent 3 2" xfId="5748"/>
    <cellStyle name="Percent 4" xfId="5749"/>
    <cellStyle name="Percent 4 2" xfId="5750"/>
    <cellStyle name="Percent 5" xfId="5751"/>
    <cellStyle name="Percent 6" xfId="5752"/>
    <cellStyle name="Percentage" xfId="5753"/>
    <cellStyle name="RangeName" xfId="5754"/>
    <cellStyle name="RateConven" xfId="5755"/>
    <cellStyle name="red" xfId="5756"/>
    <cellStyle name="ResultDateCenter" xfId="5757"/>
    <cellStyle name="Style 1" xfId="5758"/>
    <cellStyle name="Style 1 2" xfId="5759"/>
    <cellStyle name="Style 1 3" xfId="5760"/>
    <cellStyle name="Style 1 3 2" xfId="5761"/>
    <cellStyle name="Style 1 3 2 2" xfId="5762"/>
    <cellStyle name="Style 1 3 2 2 2" xfId="5763"/>
    <cellStyle name="Style 1 3 2 2 2 2" xfId="5764"/>
    <cellStyle name="Style 1 3 2 2 2 2 2" xfId="5765"/>
    <cellStyle name="Style 1 3 2 2 2 2 2 2" xfId="5766"/>
    <cellStyle name="Style 1 3 2 2 2 2 2 2 2" xfId="5767"/>
    <cellStyle name="Style 1 3 2 2 2 2 2 3" xfId="5768"/>
    <cellStyle name="Style 1 3 2 2 2 2 3" xfId="5769"/>
    <cellStyle name="Style 1 3 2 2 2 2 3 2" xfId="5770"/>
    <cellStyle name="Style 1 3 2 2 2 2 4" xfId="5771"/>
    <cellStyle name="Style 1 3 2 2 2 3" xfId="5772"/>
    <cellStyle name="Style 1 3 2 2 2 3 2" xfId="5773"/>
    <cellStyle name="Style 1 3 2 2 2 3 2 2" xfId="5774"/>
    <cellStyle name="Style 1 3 2 2 2 3 3" xfId="5775"/>
    <cellStyle name="Style 1 3 2 2 2 3 4" xfId="5776"/>
    <cellStyle name="Style 1 3 2 2 2 4" xfId="5777"/>
    <cellStyle name="Style 1 3 2 2 2 4 2" xfId="5778"/>
    <cellStyle name="Style 1 3 2 2 2 4 2 2" xfId="5779"/>
    <cellStyle name="Style 1 3 2 2 2 4 3" xfId="5780"/>
    <cellStyle name="Style 1 3 2 2 2 5" xfId="5781"/>
    <cellStyle name="Style 1 3 2 2 3" xfId="5782"/>
    <cellStyle name="Style 1 3 2 2 3 2" xfId="5783"/>
    <cellStyle name="Style 1 3 2 2 3 2 2" xfId="5784"/>
    <cellStyle name="Style 1 3 2 2 3 2 2 2" xfId="5785"/>
    <cellStyle name="Style 1 3 2 2 3 2 2 2 2" xfId="5786"/>
    <cellStyle name="Style 1 3 2 2 3 2 2 3" xfId="5787"/>
    <cellStyle name="Style 1 3 2 2 3 2 3" xfId="5788"/>
    <cellStyle name="Style 1 3 2 2 3 2 3 2" xfId="5789"/>
    <cellStyle name="Style 1 3 2 2 3 2 4" xfId="5790"/>
    <cellStyle name="Style 1 3 2 2 3 3" xfId="5791"/>
    <cellStyle name="Style 1 3 2 2 3 3 2" xfId="5792"/>
    <cellStyle name="Style 1 3 2 2 3 3 2 2" xfId="5793"/>
    <cellStyle name="Style 1 3 2 2 3 3 3" xfId="5794"/>
    <cellStyle name="Style 1 3 2 2 3 3 4" xfId="5795"/>
    <cellStyle name="Style 1 3 2 2 3 4" xfId="5796"/>
    <cellStyle name="Style 1 3 2 2 3 4 2" xfId="5797"/>
    <cellStyle name="Style 1 3 2 2 3 4 2 2" xfId="5798"/>
    <cellStyle name="Style 1 3 2 2 3 4 3" xfId="5799"/>
    <cellStyle name="Style 1 3 2 2 3 5" xfId="5800"/>
    <cellStyle name="Style 1 3 2 2 3 5 2" xfId="5801"/>
    <cellStyle name="Style 1 3 2 2 3 6" xfId="5802"/>
    <cellStyle name="Style 1 3 2 2 4" xfId="5803"/>
    <cellStyle name="Style 1 3 2 2 4 2" xfId="5804"/>
    <cellStyle name="Style 1 3 2 2 4 2 2" xfId="5805"/>
    <cellStyle name="Style 1 3 2 2 4 2 2 2" xfId="5806"/>
    <cellStyle name="Style 1 3 2 2 4 2 2 2 2" xfId="5807"/>
    <cellStyle name="Style 1 3 2 2 4 2 2 3" xfId="5808"/>
    <cellStyle name="Style 1 3 2 2 4 2 3" xfId="5809"/>
    <cellStyle name="Style 1 3 2 2 4 2 3 2" xfId="5810"/>
    <cellStyle name="Style 1 3 2 2 4 2 4" xfId="5811"/>
    <cellStyle name="Style 1 3 2 2 4 3" xfId="5812"/>
    <cellStyle name="Style 1 3 2 2 4 3 2" xfId="5813"/>
    <cellStyle name="Style 1 3 2 2 4 3 2 2" xfId="5814"/>
    <cellStyle name="Style 1 3 2 2 4 3 3" xfId="5815"/>
    <cellStyle name="Style 1 3 2 2 4 3 4" xfId="5816"/>
    <cellStyle name="Style 1 3 2 2 4 4" xfId="5817"/>
    <cellStyle name="Style 1 3 2 2 4 4 2" xfId="5818"/>
    <cellStyle name="Style 1 3 2 2 4 4 2 2" xfId="5819"/>
    <cellStyle name="Style 1 3 2 2 4 4 3" xfId="5820"/>
    <cellStyle name="Style 1 3 2 2 4 5" xfId="5821"/>
    <cellStyle name="Style 1 3 2 2 4 5 2" xfId="5822"/>
    <cellStyle name="Style 1 3 2 2 4 6" xfId="5823"/>
    <cellStyle name="Style 1 3 2 2 5" xfId="5824"/>
    <cellStyle name="Style 1 3 2 2 5 2" xfId="5825"/>
    <cellStyle name="Style 1 3 2 3" xfId="5826"/>
    <cellStyle name="Style 1 3 2 3 2" xfId="5827"/>
    <cellStyle name="Style 1 3 2 3 2 2" xfId="5828"/>
    <cellStyle name="Style 1 3 2 3 2 2 2" xfId="5829"/>
    <cellStyle name="Style 1 3 2 3 2 2 2 2" xfId="5830"/>
    <cellStyle name="Style 1 3 2 3 2 2 3" xfId="5831"/>
    <cellStyle name="Style 1 3 2 3 2 3" xfId="5832"/>
    <cellStyle name="Style 1 3 2 3 2 3 2" xfId="5833"/>
    <cellStyle name="Style 1 3 2 3 2 4" xfId="5834"/>
    <cellStyle name="Style 1 3 2 3 3" xfId="5835"/>
    <cellStyle name="Style 1 3 2 3 3 2" xfId="5836"/>
    <cellStyle name="Style 1 3 2 3 3 2 2" xfId="5837"/>
    <cellStyle name="Style 1 3 2 3 3 3" xfId="5838"/>
    <cellStyle name="Style 1 3 2 3 3 4" xfId="5839"/>
    <cellStyle name="Style 1 3 2 3 4" xfId="5840"/>
    <cellStyle name="Style 1 3 2 3 4 2" xfId="5841"/>
    <cellStyle name="Style 1 3 2 3 4 2 2" xfId="5842"/>
    <cellStyle name="Style 1 3 2 3 4 3" xfId="5843"/>
    <cellStyle name="Style 1 3 2 3 5" xfId="5844"/>
    <cellStyle name="Style 1 3 2 4" xfId="5845"/>
    <cellStyle name="Style 1 3 2 4 2" xfId="5846"/>
    <cellStyle name="Style 1 3 2 4 2 2" xfId="5847"/>
    <cellStyle name="Style 1 3 2 4 2 2 2" xfId="5848"/>
    <cellStyle name="Style 1 3 2 4 2 2 2 2" xfId="5849"/>
    <cellStyle name="Style 1 3 2 4 2 2 3" xfId="5850"/>
    <cellStyle name="Style 1 3 2 4 2 3" xfId="5851"/>
    <cellStyle name="Style 1 3 2 4 2 3 2" xfId="5852"/>
    <cellStyle name="Style 1 3 2 4 2 4" xfId="5853"/>
    <cellStyle name="Style 1 3 2 4 3" xfId="5854"/>
    <cellStyle name="Style 1 3 2 4 3 2" xfId="5855"/>
    <cellStyle name="Style 1 3 2 4 3 2 2" xfId="5856"/>
    <cellStyle name="Style 1 3 2 4 3 3" xfId="5857"/>
    <cellStyle name="Style 1 3 2 4 3 4" xfId="5858"/>
    <cellStyle name="Style 1 3 2 4 4" xfId="5859"/>
    <cellStyle name="Style 1 3 2 4 4 2" xfId="5860"/>
    <cellStyle name="Style 1 3 2 4 4 2 2" xfId="5861"/>
    <cellStyle name="Style 1 3 2 4 4 3" xfId="5862"/>
    <cellStyle name="Style 1 3 2 4 5" xfId="5863"/>
    <cellStyle name="Style 1 3 2 4 5 2" xfId="5864"/>
    <cellStyle name="Style 1 3 2 4 6" xfId="5865"/>
    <cellStyle name="Style 1 3 2 5" xfId="5866"/>
    <cellStyle name="Style 1 3 2 5 2" xfId="5867"/>
    <cellStyle name="Style 1 3 2 5 2 2" xfId="5868"/>
    <cellStyle name="Style 1 3 2 5 2 2 2" xfId="5869"/>
    <cellStyle name="Style 1 3 2 5 2 2 2 2" xfId="5870"/>
    <cellStyle name="Style 1 3 2 5 2 2 3" xfId="5871"/>
    <cellStyle name="Style 1 3 2 5 2 3" xfId="5872"/>
    <cellStyle name="Style 1 3 2 5 2 3 2" xfId="5873"/>
    <cellStyle name="Style 1 3 2 5 2 4" xfId="5874"/>
    <cellStyle name="Style 1 3 2 5 3" xfId="5875"/>
    <cellStyle name="Style 1 3 2 5 3 2" xfId="5876"/>
    <cellStyle name="Style 1 3 2 5 3 2 2" xfId="5877"/>
    <cellStyle name="Style 1 3 2 5 3 3" xfId="5878"/>
    <cellStyle name="Style 1 3 2 5 3 4" xfId="5879"/>
    <cellStyle name="Style 1 3 2 5 4" xfId="5880"/>
    <cellStyle name="Style 1 3 2 5 4 2" xfId="5881"/>
    <cellStyle name="Style 1 3 2 5 4 2 2" xfId="5882"/>
    <cellStyle name="Style 1 3 2 5 4 3" xfId="5883"/>
    <cellStyle name="Style 1 3 2 5 5" xfId="5884"/>
    <cellStyle name="Style 1 3 2 5 5 2" xfId="5885"/>
    <cellStyle name="Style 1 3 2 5 6" xfId="5886"/>
    <cellStyle name="Style 1 3 3" xfId="5887"/>
    <cellStyle name="Style 1 3 3 2" xfId="5888"/>
    <cellStyle name="Style 1 3 3 2 2" xfId="5889"/>
    <cellStyle name="Style 1 3 3 2 2 2" xfId="5890"/>
    <cellStyle name="Style 1 3 3 2 2 2 2" xfId="5891"/>
    <cellStyle name="Style 1 3 3 2 2 2 2 2" xfId="5892"/>
    <cellStyle name="Style 1 3 3 2 2 2 3" xfId="5893"/>
    <cellStyle name="Style 1 3 3 2 2 3" xfId="5894"/>
    <cellStyle name="Style 1 3 3 2 2 3 2" xfId="5895"/>
    <cellStyle name="Style 1 3 3 2 2 4" xfId="5896"/>
    <cellStyle name="Style 1 3 3 2 3" xfId="5897"/>
    <cellStyle name="Style 1 3 3 2 3 2" xfId="5898"/>
    <cellStyle name="Style 1 3 3 2 3 2 2" xfId="5899"/>
    <cellStyle name="Style 1 3 3 2 3 3" xfId="5900"/>
    <cellStyle name="Style 1 3 3 2 3 4" xfId="5901"/>
    <cellStyle name="Style 1 3 3 2 4" xfId="5902"/>
    <cellStyle name="Style 1 3 3 2 4 2" xfId="5903"/>
    <cellStyle name="Style 1 3 3 2 4 2 2" xfId="5904"/>
    <cellStyle name="Style 1 3 3 2 4 3" xfId="5905"/>
    <cellStyle name="Style 1 3 3 2 5" xfId="5906"/>
    <cellStyle name="Style 1 3 3 3" xfId="5907"/>
    <cellStyle name="Style 1 3 3 3 2" xfId="5908"/>
    <cellStyle name="Style 1 3 3 3 2 2" xfId="5909"/>
    <cellStyle name="Style 1 3 3 3 2 2 2" xfId="5910"/>
    <cellStyle name="Style 1 3 3 3 2 2 2 2" xfId="5911"/>
    <cellStyle name="Style 1 3 3 3 2 2 3" xfId="5912"/>
    <cellStyle name="Style 1 3 3 3 2 3" xfId="5913"/>
    <cellStyle name="Style 1 3 3 3 2 3 2" xfId="5914"/>
    <cellStyle name="Style 1 3 3 3 2 4" xfId="5915"/>
    <cellStyle name="Style 1 3 3 3 3" xfId="5916"/>
    <cellStyle name="Style 1 3 3 3 3 2" xfId="5917"/>
    <cellStyle name="Style 1 3 3 3 3 2 2" xfId="5918"/>
    <cellStyle name="Style 1 3 3 3 3 3" xfId="5919"/>
    <cellStyle name="Style 1 3 3 3 3 4" xfId="5920"/>
    <cellStyle name="Style 1 3 3 3 4" xfId="5921"/>
    <cellStyle name="Style 1 3 3 3 4 2" xfId="5922"/>
    <cellStyle name="Style 1 3 3 3 4 2 2" xfId="5923"/>
    <cellStyle name="Style 1 3 3 3 4 3" xfId="5924"/>
    <cellStyle name="Style 1 3 3 3 5" xfId="5925"/>
    <cellStyle name="Style 1 3 3 3 5 2" xfId="5926"/>
    <cellStyle name="Style 1 3 3 3 6" xfId="5927"/>
    <cellStyle name="Style 1 3 3 4" xfId="5928"/>
    <cellStyle name="Style 1 3 3 4 2" xfId="5929"/>
    <cellStyle name="Style 1 3 3 4 2 2" xfId="5930"/>
    <cellStyle name="Style 1 3 3 4 2 2 2" xfId="5931"/>
    <cellStyle name="Style 1 3 3 4 2 2 2 2" xfId="5932"/>
    <cellStyle name="Style 1 3 3 4 2 2 3" xfId="5933"/>
    <cellStyle name="Style 1 3 3 4 2 3" xfId="5934"/>
    <cellStyle name="Style 1 3 3 4 2 3 2" xfId="5935"/>
    <cellStyle name="Style 1 3 3 4 2 4" xfId="5936"/>
    <cellStyle name="Style 1 3 3 4 3" xfId="5937"/>
    <cellStyle name="Style 1 3 3 4 3 2" xfId="5938"/>
    <cellStyle name="Style 1 3 3 4 3 2 2" xfId="5939"/>
    <cellStyle name="Style 1 3 3 4 3 3" xfId="5940"/>
    <cellStyle name="Style 1 3 3 4 3 4" xfId="5941"/>
    <cellStyle name="Style 1 3 3 4 4" xfId="5942"/>
    <cellStyle name="Style 1 3 3 4 4 2" xfId="5943"/>
    <cellStyle name="Style 1 3 3 4 4 2 2" xfId="5944"/>
    <cellStyle name="Style 1 3 3 4 4 3" xfId="5945"/>
    <cellStyle name="Style 1 3 3 4 5" xfId="5946"/>
    <cellStyle name="Style 1 3 3 4 5 2" xfId="5947"/>
    <cellStyle name="Style 1 3 3 4 6" xfId="5948"/>
    <cellStyle name="Style 1 3 3 5" xfId="5949"/>
    <cellStyle name="Style 1 3 3 5 2" xfId="5950"/>
    <cellStyle name="Style 1 3 4" xfId="5951"/>
    <cellStyle name="Style 1 3 4 2" xfId="5952"/>
    <cellStyle name="Style 1 3 4 2 2" xfId="5953"/>
    <cellStyle name="Style 1 3 4 2 2 2" xfId="5954"/>
    <cellStyle name="Style 1 3 4 2 2 2 2" xfId="5955"/>
    <cellStyle name="Style 1 3 4 2 2 2 2 2" xfId="5956"/>
    <cellStyle name="Style 1 3 4 2 2 2 3" xfId="5957"/>
    <cellStyle name="Style 1 3 4 2 2 3" xfId="5958"/>
    <cellStyle name="Style 1 3 4 2 2 3 2" xfId="5959"/>
    <cellStyle name="Style 1 3 4 2 2 4" xfId="5960"/>
    <cellStyle name="Style 1 3 4 2 3" xfId="5961"/>
    <cellStyle name="Style 1 3 4 2 3 2" xfId="5962"/>
    <cellStyle name="Style 1 3 4 2 3 2 2" xfId="5963"/>
    <cellStyle name="Style 1 3 4 2 3 3" xfId="5964"/>
    <cellStyle name="Style 1 3 4 2 3 4" xfId="5965"/>
    <cellStyle name="Style 1 3 4 2 4" xfId="5966"/>
    <cellStyle name="Style 1 3 4 2 4 2" xfId="5967"/>
    <cellStyle name="Style 1 3 4 2 4 2 2" xfId="5968"/>
    <cellStyle name="Style 1 3 4 2 4 3" xfId="5969"/>
    <cellStyle name="Style 1 3 4 2 5" xfId="5970"/>
    <cellStyle name="Style 1 3 4 2 5 2" xfId="5971"/>
    <cellStyle name="Style 1 3 4 2 6" xfId="5972"/>
    <cellStyle name="Style 1 3 4 3" xfId="5973"/>
    <cellStyle name="Style 1 3 4 3 2" xfId="5974"/>
    <cellStyle name="Style 1 3 4 3 2 2" xfId="5975"/>
    <cellStyle name="Style 1 3 4 3 2 2 2" xfId="5976"/>
    <cellStyle name="Style 1 3 4 3 2 2 2 2" xfId="5977"/>
    <cellStyle name="Style 1 3 4 3 2 2 3" xfId="5978"/>
    <cellStyle name="Style 1 3 4 3 2 3" xfId="5979"/>
    <cellStyle name="Style 1 3 4 3 2 3 2" xfId="5980"/>
    <cellStyle name="Style 1 3 4 3 2 4" xfId="5981"/>
    <cellStyle name="Style 1 3 4 3 3" xfId="5982"/>
    <cellStyle name="Style 1 3 4 3 3 2" xfId="5983"/>
    <cellStyle name="Style 1 3 4 3 3 2 2" xfId="5984"/>
    <cellStyle name="Style 1 3 4 3 3 3" xfId="5985"/>
    <cellStyle name="Style 1 3 4 3 3 4" xfId="5986"/>
    <cellStyle name="Style 1 3 4 3 4" xfId="5987"/>
    <cellStyle name="Style 1 3 4 3 4 2" xfId="5988"/>
    <cellStyle name="Style 1 3 4 3 4 2 2" xfId="5989"/>
    <cellStyle name="Style 1 3 4 3 4 3" xfId="5990"/>
    <cellStyle name="Style 1 3 4 3 5" xfId="5991"/>
    <cellStyle name="Style 1 3 4 3 5 2" xfId="5992"/>
    <cellStyle name="Style 1 3 4 3 6" xfId="5993"/>
    <cellStyle name="Style 1 3 4 4" xfId="5994"/>
    <cellStyle name="Style 1 3 4 4 2" xfId="5995"/>
    <cellStyle name="Style 1 3 4 4 2 2" xfId="5996"/>
    <cellStyle name="Style 1 3 4 4 2 2 2" xfId="5997"/>
    <cellStyle name="Style 1 3 4 4 2 3" xfId="5998"/>
    <cellStyle name="Style 1 3 4 4 3" xfId="5999"/>
    <cellStyle name="Style 1 3 4 4 3 2" xfId="6000"/>
    <cellStyle name="Style 1 3 4 4 4" xfId="6001"/>
    <cellStyle name="Style 1 3 4 5" xfId="6002"/>
    <cellStyle name="Style 1 3 4 5 2" xfId="6003"/>
    <cellStyle name="Style 1 3 4 5 2 2" xfId="6004"/>
    <cellStyle name="Style 1 3 4 5 3" xfId="6005"/>
    <cellStyle name="Style 1 3 4 5 4" xfId="6006"/>
    <cellStyle name="Style 1 3 4 6" xfId="6007"/>
    <cellStyle name="Style 1 3 4 6 2" xfId="6008"/>
    <cellStyle name="Style 1 3 4 6 2 2" xfId="6009"/>
    <cellStyle name="Style 1 3 4 6 3" xfId="6010"/>
    <cellStyle name="Style 1 3 4 7" xfId="6011"/>
    <cellStyle name="Style 1 3 5" xfId="6012"/>
    <cellStyle name="Style 1 3 5 2" xfId="6013"/>
    <cellStyle name="Style 1 3 5 2 2" xfId="6014"/>
    <cellStyle name="Style 1 3 5 2 2 2" xfId="6015"/>
    <cellStyle name="Style 1 3 5 2 2 2 2" xfId="6016"/>
    <cellStyle name="Style 1 3 5 2 2 3" xfId="6017"/>
    <cellStyle name="Style 1 3 5 2 3" xfId="6018"/>
    <cellStyle name="Style 1 3 5 2 3 2" xfId="6019"/>
    <cellStyle name="Style 1 3 5 2 4" xfId="6020"/>
    <cellStyle name="Style 1 3 5 3" xfId="6021"/>
    <cellStyle name="Style 1 3 5 3 2" xfId="6022"/>
    <cellStyle name="Style 1 3 5 3 2 2" xfId="6023"/>
    <cellStyle name="Style 1 3 5 3 3" xfId="6024"/>
    <cellStyle name="Style 1 3 5 3 4" xfId="6025"/>
    <cellStyle name="Style 1 3 5 4" xfId="6026"/>
    <cellStyle name="Style 1 3 5 4 2" xfId="6027"/>
    <cellStyle name="Style 1 3 5 4 2 2" xfId="6028"/>
    <cellStyle name="Style 1 3 5 4 3" xfId="6029"/>
    <cellStyle name="Style 1 3 5 5" xfId="6030"/>
    <cellStyle name="Style 1 4" xfId="6031"/>
    <cellStyle name="Style 1 5" xfId="6032"/>
    <cellStyle name="Style 1 6" xfId="6033"/>
    <cellStyle name="Style 1_apollo_curves" xfId="6034"/>
    <cellStyle name="Style 2" xfId="6035"/>
    <cellStyle name="TableF" xfId="6036"/>
    <cellStyle name="TableF 2" xfId="6037"/>
    <cellStyle name="text" xfId="6038"/>
    <cellStyle name="text2" xfId="6039"/>
    <cellStyle name="Title 2" xfId="6040"/>
    <cellStyle name="Title 2 2" xfId="6041"/>
    <cellStyle name="Title 3" xfId="6042"/>
    <cellStyle name="Title 4" xfId="6043"/>
    <cellStyle name="Title 5" xfId="6044"/>
    <cellStyle name="Title 6" xfId="6045"/>
    <cellStyle name="title2" xfId="6046"/>
    <cellStyle name="TopGrey" xfId="6047"/>
    <cellStyle name="Total 2" xfId="6048"/>
    <cellStyle name="Total 2 2" xfId="6049"/>
    <cellStyle name="Total 2 2 2" xfId="6050"/>
    <cellStyle name="Total 2 2 2 2" xfId="6051"/>
    <cellStyle name="Total 2 2 2 2 2" xfId="6052"/>
    <cellStyle name="Total 2 2 2 2 2 2" xfId="6053"/>
    <cellStyle name="Total 2 2 2 2 2 2 2" xfId="6054"/>
    <cellStyle name="Total 2 2 2 2 2 2 2 2" xfId="6055"/>
    <cellStyle name="Total 2 2 2 2 2 2 2 2 2" xfId="6056"/>
    <cellStyle name="Total 2 2 2 2 2 2 2 3" xfId="6057"/>
    <cellStyle name="Total 2 2 2 2 2 2 3" xfId="6058"/>
    <cellStyle name="Total 2 2 2 2 2 2 3 2" xfId="6059"/>
    <cellStyle name="Total 2 2 2 2 2 2 4" xfId="6060"/>
    <cellStyle name="Total 2 2 2 2 2 3" xfId="6061"/>
    <cellStyle name="Total 2 2 2 2 2 3 2" xfId="6062"/>
    <cellStyle name="Total 2 2 2 2 2 3 2 2" xfId="6063"/>
    <cellStyle name="Total 2 2 2 2 2 3 3" xfId="6064"/>
    <cellStyle name="Total 2 2 2 2 2 3 4" xfId="6065"/>
    <cellStyle name="Total 2 2 2 2 2 4" xfId="6066"/>
    <cellStyle name="Total 2 2 2 2 2 4 2" xfId="6067"/>
    <cellStyle name="Total 2 2 2 2 2 4 2 2" xfId="6068"/>
    <cellStyle name="Total 2 2 2 2 2 4 3" xfId="6069"/>
    <cellStyle name="Total 2 2 2 2 2 5" xfId="6070"/>
    <cellStyle name="Total 2 2 2 2 2 5 2" xfId="6071"/>
    <cellStyle name="Total 2 2 2 2 2 6" xfId="6072"/>
    <cellStyle name="Total 2 2 2 2 3" xfId="6073"/>
    <cellStyle name="Total 2 2 2 2 3 2" xfId="6074"/>
    <cellStyle name="Total 2 2 2 2 3 2 2" xfId="6075"/>
    <cellStyle name="Total 2 2 2 2 3 2 2 2" xfId="6076"/>
    <cellStyle name="Total 2 2 2 2 3 2 2 2 2" xfId="6077"/>
    <cellStyle name="Total 2 2 2 2 3 2 2 3" xfId="6078"/>
    <cellStyle name="Total 2 2 2 2 3 2 3" xfId="6079"/>
    <cellStyle name="Total 2 2 2 2 3 2 3 2" xfId="6080"/>
    <cellStyle name="Total 2 2 2 2 3 2 4" xfId="6081"/>
    <cellStyle name="Total 2 2 2 2 3 3" xfId="6082"/>
    <cellStyle name="Total 2 2 2 2 3 3 2" xfId="6083"/>
    <cellStyle name="Total 2 2 2 2 3 3 2 2" xfId="6084"/>
    <cellStyle name="Total 2 2 2 2 3 3 3" xfId="6085"/>
    <cellStyle name="Total 2 2 2 2 3 3 4" xfId="6086"/>
    <cellStyle name="Total 2 2 2 2 3 4" xfId="6087"/>
    <cellStyle name="Total 2 2 2 2 3 4 2" xfId="6088"/>
    <cellStyle name="Total 2 2 2 2 3 4 2 2" xfId="6089"/>
    <cellStyle name="Total 2 2 2 2 3 4 3" xfId="6090"/>
    <cellStyle name="Total 2 2 2 2 3 5" xfId="6091"/>
    <cellStyle name="Total 2 2 2 2 3 5 2" xfId="6092"/>
    <cellStyle name="Total 2 2 2 2 3 6" xfId="6093"/>
    <cellStyle name="Total 2 2 2 2 4" xfId="6094"/>
    <cellStyle name="Total 2 2 2 2 4 2" xfId="6095"/>
    <cellStyle name="Total 2 2 2 2 4 2 2" xfId="6096"/>
    <cellStyle name="Total 2 2 2 2 4 2 2 2" xfId="6097"/>
    <cellStyle name="Total 2 2 2 2 4 2 2 2 2" xfId="6098"/>
    <cellStyle name="Total 2 2 2 2 4 2 2 3" xfId="6099"/>
    <cellStyle name="Total 2 2 2 2 4 2 3" xfId="6100"/>
    <cellStyle name="Total 2 2 2 2 4 2 3 2" xfId="6101"/>
    <cellStyle name="Total 2 2 2 2 4 2 4" xfId="6102"/>
    <cellStyle name="Total 2 2 2 2 4 3" xfId="6103"/>
    <cellStyle name="Total 2 2 2 2 4 3 2" xfId="6104"/>
    <cellStyle name="Total 2 2 2 2 4 3 2 2" xfId="6105"/>
    <cellStyle name="Total 2 2 2 2 4 3 3" xfId="6106"/>
    <cellStyle name="Total 2 2 2 2 4 3 4" xfId="6107"/>
    <cellStyle name="Total 2 2 2 2 4 4" xfId="6108"/>
    <cellStyle name="Total 2 2 2 2 4 4 2" xfId="6109"/>
    <cellStyle name="Total 2 2 2 2 4 4 2 2" xfId="6110"/>
    <cellStyle name="Total 2 2 2 2 4 4 3" xfId="6111"/>
    <cellStyle name="Total 2 2 2 2 4 5" xfId="6112"/>
    <cellStyle name="Total 2 2 2 2 4 5 2" xfId="6113"/>
    <cellStyle name="Total 2 2 2 2 4 6" xfId="6114"/>
    <cellStyle name="Total 2 2 2 2 5" xfId="6115"/>
    <cellStyle name="Total 2 2 2 2 5 2" xfId="6116"/>
    <cellStyle name="Total 2 2 2 3" xfId="6117"/>
    <cellStyle name="Total 2 2 2 3 2" xfId="6118"/>
    <cellStyle name="Total 2 2 2 3 2 2" xfId="6119"/>
    <cellStyle name="Total 2 2 2 3 2 2 2" xfId="6120"/>
    <cellStyle name="Total 2 2 2 3 2 2 2 2" xfId="6121"/>
    <cellStyle name="Total 2 2 2 3 2 2 3" xfId="6122"/>
    <cellStyle name="Total 2 2 2 3 2 3" xfId="6123"/>
    <cellStyle name="Total 2 2 2 3 2 3 2" xfId="6124"/>
    <cellStyle name="Total 2 2 2 3 2 4" xfId="6125"/>
    <cellStyle name="Total 2 2 2 3 3" xfId="6126"/>
    <cellStyle name="Total 2 2 2 3 3 2" xfId="6127"/>
    <cellStyle name="Total 2 2 2 3 3 2 2" xfId="6128"/>
    <cellStyle name="Total 2 2 2 3 3 3" xfId="6129"/>
    <cellStyle name="Total 2 2 2 3 3 4" xfId="6130"/>
    <cellStyle name="Total 2 2 2 3 4" xfId="6131"/>
    <cellStyle name="Total 2 2 2 3 4 2" xfId="6132"/>
    <cellStyle name="Total 2 2 2 3 4 2 2" xfId="6133"/>
    <cellStyle name="Total 2 2 2 3 4 3" xfId="6134"/>
    <cellStyle name="Total 2 2 2 3 5" xfId="6135"/>
    <cellStyle name="Total 2 2 2 3 5 2" xfId="6136"/>
    <cellStyle name="Total 2 2 2 3 6" xfId="6137"/>
    <cellStyle name="Total 2 2 2 4" xfId="6138"/>
    <cellStyle name="Total 2 2 2 4 2" xfId="6139"/>
    <cellStyle name="Total 2 2 2 4 2 2" xfId="6140"/>
    <cellStyle name="Total 2 2 2 4 2 2 2" xfId="6141"/>
    <cellStyle name="Total 2 2 2 4 2 2 2 2" xfId="6142"/>
    <cellStyle name="Total 2 2 2 4 2 2 3" xfId="6143"/>
    <cellStyle name="Total 2 2 2 4 2 3" xfId="6144"/>
    <cellStyle name="Total 2 2 2 4 2 3 2" xfId="6145"/>
    <cellStyle name="Total 2 2 2 4 2 4" xfId="6146"/>
    <cellStyle name="Total 2 2 2 4 3" xfId="6147"/>
    <cellStyle name="Total 2 2 2 4 3 2" xfId="6148"/>
    <cellStyle name="Total 2 2 2 4 3 2 2" xfId="6149"/>
    <cellStyle name="Total 2 2 2 4 3 3" xfId="6150"/>
    <cellStyle name="Total 2 2 2 4 3 4" xfId="6151"/>
    <cellStyle name="Total 2 2 2 4 4" xfId="6152"/>
    <cellStyle name="Total 2 2 2 4 4 2" xfId="6153"/>
    <cellStyle name="Total 2 2 2 4 4 2 2" xfId="6154"/>
    <cellStyle name="Total 2 2 2 4 4 3" xfId="6155"/>
    <cellStyle name="Total 2 2 2 4 5" xfId="6156"/>
    <cellStyle name="Total 2 2 2 4 5 2" xfId="6157"/>
    <cellStyle name="Total 2 2 2 4 6" xfId="6158"/>
    <cellStyle name="Total 2 2 2 5" xfId="6159"/>
    <cellStyle name="Total 2 2 2 5 2" xfId="6160"/>
    <cellStyle name="Total 2 2 2 5 2 2" xfId="6161"/>
    <cellStyle name="Total 2 2 2 5 2 2 2" xfId="6162"/>
    <cellStyle name="Total 2 2 2 5 2 2 2 2" xfId="6163"/>
    <cellStyle name="Total 2 2 2 5 2 2 3" xfId="6164"/>
    <cellStyle name="Total 2 2 2 5 2 3" xfId="6165"/>
    <cellStyle name="Total 2 2 2 5 2 3 2" xfId="6166"/>
    <cellStyle name="Total 2 2 2 5 2 4" xfId="6167"/>
    <cellStyle name="Total 2 2 2 5 3" xfId="6168"/>
    <cellStyle name="Total 2 2 2 5 3 2" xfId="6169"/>
    <cellStyle name="Total 2 2 2 5 3 2 2" xfId="6170"/>
    <cellStyle name="Total 2 2 2 5 3 3" xfId="6171"/>
    <cellStyle name="Total 2 2 2 5 3 4" xfId="6172"/>
    <cellStyle name="Total 2 2 2 5 4" xfId="6173"/>
    <cellStyle name="Total 2 2 2 5 4 2" xfId="6174"/>
    <cellStyle name="Total 2 2 2 5 4 2 2" xfId="6175"/>
    <cellStyle name="Total 2 2 2 5 4 3" xfId="6176"/>
    <cellStyle name="Total 2 2 2 5 5" xfId="6177"/>
    <cellStyle name="Total 2 2 2 5 5 2" xfId="6178"/>
    <cellStyle name="Total 2 2 2 5 6" xfId="6179"/>
    <cellStyle name="Total 2 2 2 6" xfId="6180"/>
    <cellStyle name="Total 2 2 2 6 2" xfId="6181"/>
    <cellStyle name="Total 2 2 3" xfId="6182"/>
    <cellStyle name="Total 2 2 3 2" xfId="6183"/>
    <cellStyle name="Total 2 2 3 2 2" xfId="6184"/>
    <cellStyle name="Total 2 2 3 2 2 2" xfId="6185"/>
    <cellStyle name="Total 2 2 3 2 2 2 2" xfId="6186"/>
    <cellStyle name="Total 2 2 3 2 2 2 2 2" xfId="6187"/>
    <cellStyle name="Total 2 2 3 2 2 2 3" xfId="6188"/>
    <cellStyle name="Total 2 2 3 2 2 3" xfId="6189"/>
    <cellStyle name="Total 2 2 3 2 2 3 2" xfId="6190"/>
    <cellStyle name="Total 2 2 3 2 2 4" xfId="6191"/>
    <cellStyle name="Total 2 2 3 2 3" xfId="6192"/>
    <cellStyle name="Total 2 2 3 2 3 2" xfId="6193"/>
    <cellStyle name="Total 2 2 3 2 3 2 2" xfId="6194"/>
    <cellStyle name="Total 2 2 3 2 3 3" xfId="6195"/>
    <cellStyle name="Total 2 2 3 2 3 4" xfId="6196"/>
    <cellStyle name="Total 2 2 3 2 4" xfId="6197"/>
    <cellStyle name="Total 2 2 3 2 4 2" xfId="6198"/>
    <cellStyle name="Total 2 2 3 2 4 2 2" xfId="6199"/>
    <cellStyle name="Total 2 2 3 2 4 3" xfId="6200"/>
    <cellStyle name="Total 2 2 3 2 5" xfId="6201"/>
    <cellStyle name="Total 2 2 3 2 5 2" xfId="6202"/>
    <cellStyle name="Total 2 2 3 2 6" xfId="6203"/>
    <cellStyle name="Total 2 2 3 3" xfId="6204"/>
    <cellStyle name="Total 2 2 3 3 2" xfId="6205"/>
    <cellStyle name="Total 2 2 3 3 2 2" xfId="6206"/>
    <cellStyle name="Total 2 2 3 3 2 2 2" xfId="6207"/>
    <cellStyle name="Total 2 2 3 3 2 2 2 2" xfId="6208"/>
    <cellStyle name="Total 2 2 3 3 2 2 3" xfId="6209"/>
    <cellStyle name="Total 2 2 3 3 2 3" xfId="6210"/>
    <cellStyle name="Total 2 2 3 3 2 3 2" xfId="6211"/>
    <cellStyle name="Total 2 2 3 3 2 4" xfId="6212"/>
    <cellStyle name="Total 2 2 3 3 3" xfId="6213"/>
    <cellStyle name="Total 2 2 3 3 3 2" xfId="6214"/>
    <cellStyle name="Total 2 2 3 3 3 2 2" xfId="6215"/>
    <cellStyle name="Total 2 2 3 3 3 3" xfId="6216"/>
    <cellStyle name="Total 2 2 3 3 3 4" xfId="6217"/>
    <cellStyle name="Total 2 2 3 3 4" xfId="6218"/>
    <cellStyle name="Total 2 2 3 3 4 2" xfId="6219"/>
    <cellStyle name="Total 2 2 3 3 4 2 2" xfId="6220"/>
    <cellStyle name="Total 2 2 3 3 4 3" xfId="6221"/>
    <cellStyle name="Total 2 2 3 3 5" xfId="6222"/>
    <cellStyle name="Total 2 2 3 3 5 2" xfId="6223"/>
    <cellStyle name="Total 2 2 3 3 6" xfId="6224"/>
    <cellStyle name="Total 2 2 3 4" xfId="6225"/>
    <cellStyle name="Total 2 2 3 4 2" xfId="6226"/>
    <cellStyle name="Total 2 2 3 4 2 2" xfId="6227"/>
    <cellStyle name="Total 2 2 3 4 2 2 2" xfId="6228"/>
    <cellStyle name="Total 2 2 3 4 2 2 2 2" xfId="6229"/>
    <cellStyle name="Total 2 2 3 4 2 2 3" xfId="6230"/>
    <cellStyle name="Total 2 2 3 4 2 3" xfId="6231"/>
    <cellStyle name="Total 2 2 3 4 2 3 2" xfId="6232"/>
    <cellStyle name="Total 2 2 3 4 2 4" xfId="6233"/>
    <cellStyle name="Total 2 2 3 4 3" xfId="6234"/>
    <cellStyle name="Total 2 2 3 4 3 2" xfId="6235"/>
    <cellStyle name="Total 2 2 3 4 3 2 2" xfId="6236"/>
    <cellStyle name="Total 2 2 3 4 3 3" xfId="6237"/>
    <cellStyle name="Total 2 2 3 4 3 4" xfId="6238"/>
    <cellStyle name="Total 2 2 3 4 4" xfId="6239"/>
    <cellStyle name="Total 2 2 3 4 4 2" xfId="6240"/>
    <cellStyle name="Total 2 2 3 4 4 2 2" xfId="6241"/>
    <cellStyle name="Total 2 2 3 4 4 3" xfId="6242"/>
    <cellStyle name="Total 2 2 3 4 5" xfId="6243"/>
    <cellStyle name="Total 2 2 3 4 5 2" xfId="6244"/>
    <cellStyle name="Total 2 2 3 4 6" xfId="6245"/>
    <cellStyle name="Total 2 2 3 5" xfId="6246"/>
    <cellStyle name="Total 2 2 3 5 2" xfId="6247"/>
    <cellStyle name="Total 2 2 4" xfId="6248"/>
    <cellStyle name="Total 2 2 4 2" xfId="6249"/>
    <cellStyle name="Total 2 2 4 2 2" xfId="6250"/>
    <cellStyle name="Total 2 2 4 2 2 2" xfId="6251"/>
    <cellStyle name="Total 2 2 4 2 2 2 2" xfId="6252"/>
    <cellStyle name="Total 2 2 4 2 2 2 2 2" xfId="6253"/>
    <cellStyle name="Total 2 2 4 2 2 2 3" xfId="6254"/>
    <cellStyle name="Total 2 2 4 2 2 3" xfId="6255"/>
    <cellStyle name="Total 2 2 4 2 2 3 2" xfId="6256"/>
    <cellStyle name="Total 2 2 4 2 2 4" xfId="6257"/>
    <cellStyle name="Total 2 2 4 2 3" xfId="6258"/>
    <cellStyle name="Total 2 2 4 2 3 2" xfId="6259"/>
    <cellStyle name="Total 2 2 4 2 3 2 2" xfId="6260"/>
    <cellStyle name="Total 2 2 4 2 3 3" xfId="6261"/>
    <cellStyle name="Total 2 2 4 2 3 4" xfId="6262"/>
    <cellStyle name="Total 2 2 4 2 4" xfId="6263"/>
    <cellStyle name="Total 2 2 4 2 4 2" xfId="6264"/>
    <cellStyle name="Total 2 2 4 2 4 2 2" xfId="6265"/>
    <cellStyle name="Total 2 2 4 2 4 3" xfId="6266"/>
    <cellStyle name="Total 2 2 4 2 5" xfId="6267"/>
    <cellStyle name="Total 2 2 4 2 5 2" xfId="6268"/>
    <cellStyle name="Total 2 2 4 2 6" xfId="6269"/>
    <cellStyle name="Total 2 2 4 3" xfId="6270"/>
    <cellStyle name="Total 2 2 4 3 2" xfId="6271"/>
    <cellStyle name="Total 2 2 4 3 2 2" xfId="6272"/>
    <cellStyle name="Total 2 2 4 3 2 2 2" xfId="6273"/>
    <cellStyle name="Total 2 2 4 3 2 2 2 2" xfId="6274"/>
    <cellStyle name="Total 2 2 4 3 2 2 3" xfId="6275"/>
    <cellStyle name="Total 2 2 4 3 2 3" xfId="6276"/>
    <cellStyle name="Total 2 2 4 3 2 3 2" xfId="6277"/>
    <cellStyle name="Total 2 2 4 3 2 4" xfId="6278"/>
    <cellStyle name="Total 2 2 4 3 3" xfId="6279"/>
    <cellStyle name="Total 2 2 4 3 3 2" xfId="6280"/>
    <cellStyle name="Total 2 2 4 3 3 2 2" xfId="6281"/>
    <cellStyle name="Total 2 2 4 3 3 3" xfId="6282"/>
    <cellStyle name="Total 2 2 4 3 3 4" xfId="6283"/>
    <cellStyle name="Total 2 2 4 3 4" xfId="6284"/>
    <cellStyle name="Total 2 2 4 3 4 2" xfId="6285"/>
    <cellStyle name="Total 2 2 4 3 4 2 2" xfId="6286"/>
    <cellStyle name="Total 2 2 4 3 4 3" xfId="6287"/>
    <cellStyle name="Total 2 2 4 3 5" xfId="6288"/>
    <cellStyle name="Total 2 2 4 3 5 2" xfId="6289"/>
    <cellStyle name="Total 2 2 4 3 6" xfId="6290"/>
    <cellStyle name="Total 2 2 4 4" xfId="6291"/>
    <cellStyle name="Total 2 2 4 4 2" xfId="6292"/>
    <cellStyle name="Total 2 2 4 4 2 2" xfId="6293"/>
    <cellStyle name="Total 2 2 4 4 2 2 2" xfId="6294"/>
    <cellStyle name="Total 2 2 4 4 2 3" xfId="6295"/>
    <cellStyle name="Total 2 2 4 4 3" xfId="6296"/>
    <cellStyle name="Total 2 2 4 4 3 2" xfId="6297"/>
    <cellStyle name="Total 2 2 4 4 4" xfId="6298"/>
    <cellStyle name="Total 2 2 4 5" xfId="6299"/>
    <cellStyle name="Total 2 2 4 5 2" xfId="6300"/>
    <cellStyle name="Total 2 2 4 5 2 2" xfId="6301"/>
    <cellStyle name="Total 2 2 4 5 3" xfId="6302"/>
    <cellStyle name="Total 2 2 4 5 4" xfId="6303"/>
    <cellStyle name="Total 2 2 4 6" xfId="6304"/>
    <cellStyle name="Total 2 2 4 6 2" xfId="6305"/>
    <cellStyle name="Total 2 2 4 6 2 2" xfId="6306"/>
    <cellStyle name="Total 2 2 4 6 3" xfId="6307"/>
    <cellStyle name="Total 2 2 4 7" xfId="6308"/>
    <cellStyle name="Total 2 2 4 7 2" xfId="6309"/>
    <cellStyle name="Total 2 2 4 8" xfId="6310"/>
    <cellStyle name="Total 2 2 5" xfId="6311"/>
    <cellStyle name="Total 2 2 5 2" xfId="6312"/>
    <cellStyle name="Total 2 2 5 2 2" xfId="6313"/>
    <cellStyle name="Total 2 2 5 2 2 2" xfId="6314"/>
    <cellStyle name="Total 2 2 5 2 2 2 2" xfId="6315"/>
    <cellStyle name="Total 2 2 5 2 2 3" xfId="6316"/>
    <cellStyle name="Total 2 2 5 2 3" xfId="6317"/>
    <cellStyle name="Total 2 2 5 2 3 2" xfId="6318"/>
    <cellStyle name="Total 2 2 5 2 4" xfId="6319"/>
    <cellStyle name="Total 2 2 5 3" xfId="6320"/>
    <cellStyle name="Total 2 2 5 3 2" xfId="6321"/>
    <cellStyle name="Total 2 2 5 3 2 2" xfId="6322"/>
    <cellStyle name="Total 2 2 5 3 3" xfId="6323"/>
    <cellStyle name="Total 2 2 5 3 4" xfId="6324"/>
    <cellStyle name="Total 2 2 5 4" xfId="6325"/>
    <cellStyle name="Total 2 2 5 4 2" xfId="6326"/>
    <cellStyle name="Total 2 2 5 4 2 2" xfId="6327"/>
    <cellStyle name="Total 2 2 5 4 3" xfId="6328"/>
    <cellStyle name="Total 2 2 5 5" xfId="6329"/>
    <cellStyle name="Total 2 2 5 5 2" xfId="6330"/>
    <cellStyle name="Total 2 2 5 6" xfId="6331"/>
    <cellStyle name="Total 2 3" xfId="6332"/>
    <cellStyle name="Total 2 3 2" xfId="6333"/>
    <cellStyle name="Total 2 3 2 2" xfId="6334"/>
    <cellStyle name="Total 2 3 2 2 2" xfId="6335"/>
    <cellStyle name="Total 2 3 2 2 2 2" xfId="6336"/>
    <cellStyle name="Total 2 3 2 2 2 2 2" xfId="6337"/>
    <cellStyle name="Total 2 3 2 2 2 2 2 2" xfId="6338"/>
    <cellStyle name="Total 2 3 2 2 2 2 3" xfId="6339"/>
    <cellStyle name="Total 2 3 2 2 2 3" xfId="6340"/>
    <cellStyle name="Total 2 3 2 2 2 3 2" xfId="6341"/>
    <cellStyle name="Total 2 3 2 2 2 4" xfId="6342"/>
    <cellStyle name="Total 2 3 2 2 3" xfId="6343"/>
    <cellStyle name="Total 2 3 2 2 3 2" xfId="6344"/>
    <cellStyle name="Total 2 3 2 2 3 2 2" xfId="6345"/>
    <cellStyle name="Total 2 3 2 2 3 3" xfId="6346"/>
    <cellStyle name="Total 2 3 2 2 3 4" xfId="6347"/>
    <cellStyle name="Total 2 3 2 2 4" xfId="6348"/>
    <cellStyle name="Total 2 3 2 2 4 2" xfId="6349"/>
    <cellStyle name="Total 2 3 2 2 4 2 2" xfId="6350"/>
    <cellStyle name="Total 2 3 2 2 4 3" xfId="6351"/>
    <cellStyle name="Total 2 3 2 2 5" xfId="6352"/>
    <cellStyle name="Total 2 3 2 2 5 2" xfId="6353"/>
    <cellStyle name="Total 2 3 2 2 6" xfId="6354"/>
    <cellStyle name="Total 2 3 2 3" xfId="6355"/>
    <cellStyle name="Total 2 3 2 3 2" xfId="6356"/>
    <cellStyle name="Total 2 3 2 3 2 2" xfId="6357"/>
    <cellStyle name="Total 2 3 2 3 2 2 2" xfId="6358"/>
    <cellStyle name="Total 2 3 2 3 2 2 2 2" xfId="6359"/>
    <cellStyle name="Total 2 3 2 3 2 2 3" xfId="6360"/>
    <cellStyle name="Total 2 3 2 3 2 3" xfId="6361"/>
    <cellStyle name="Total 2 3 2 3 2 3 2" xfId="6362"/>
    <cellStyle name="Total 2 3 2 3 2 4" xfId="6363"/>
    <cellStyle name="Total 2 3 2 3 3" xfId="6364"/>
    <cellStyle name="Total 2 3 2 3 3 2" xfId="6365"/>
    <cellStyle name="Total 2 3 2 3 3 2 2" xfId="6366"/>
    <cellStyle name="Total 2 3 2 3 3 3" xfId="6367"/>
    <cellStyle name="Total 2 3 2 3 3 4" xfId="6368"/>
    <cellStyle name="Total 2 3 2 3 4" xfId="6369"/>
    <cellStyle name="Total 2 3 2 3 4 2" xfId="6370"/>
    <cellStyle name="Total 2 3 2 3 4 2 2" xfId="6371"/>
    <cellStyle name="Total 2 3 2 3 4 3" xfId="6372"/>
    <cellStyle name="Total 2 3 2 3 5" xfId="6373"/>
    <cellStyle name="Total 2 3 2 3 5 2" xfId="6374"/>
    <cellStyle name="Total 2 3 2 3 6" xfId="6375"/>
    <cellStyle name="Total 2 3 2 4" xfId="6376"/>
    <cellStyle name="Total 2 3 2 4 2" xfId="6377"/>
    <cellStyle name="Total 2 3 2 4 2 2" xfId="6378"/>
    <cellStyle name="Total 2 3 2 4 2 2 2" xfId="6379"/>
    <cellStyle name="Total 2 3 2 4 2 2 2 2" xfId="6380"/>
    <cellStyle name="Total 2 3 2 4 2 2 3" xfId="6381"/>
    <cellStyle name="Total 2 3 2 4 2 3" xfId="6382"/>
    <cellStyle name="Total 2 3 2 4 2 3 2" xfId="6383"/>
    <cellStyle name="Total 2 3 2 4 2 4" xfId="6384"/>
    <cellStyle name="Total 2 3 2 4 3" xfId="6385"/>
    <cellStyle name="Total 2 3 2 4 3 2" xfId="6386"/>
    <cellStyle name="Total 2 3 2 4 3 2 2" xfId="6387"/>
    <cellStyle name="Total 2 3 2 4 3 3" xfId="6388"/>
    <cellStyle name="Total 2 3 2 4 3 4" xfId="6389"/>
    <cellStyle name="Total 2 3 2 4 4" xfId="6390"/>
    <cellStyle name="Total 2 3 2 4 4 2" xfId="6391"/>
    <cellStyle name="Total 2 3 2 4 4 2 2" xfId="6392"/>
    <cellStyle name="Total 2 3 2 4 4 3" xfId="6393"/>
    <cellStyle name="Total 2 3 2 4 5" xfId="6394"/>
    <cellStyle name="Total 2 3 2 4 5 2" xfId="6395"/>
    <cellStyle name="Total 2 3 2 4 6" xfId="6396"/>
    <cellStyle name="Total 2 3 2 5" xfId="6397"/>
    <cellStyle name="Total 2 3 2 5 2" xfId="6398"/>
    <cellStyle name="Total 2 3 3" xfId="6399"/>
    <cellStyle name="Total 2 3 3 2" xfId="6400"/>
    <cellStyle name="Total 2 3 3 2 2" xfId="6401"/>
    <cellStyle name="Total 2 3 3 2 2 2" xfId="6402"/>
    <cellStyle name="Total 2 3 3 2 2 2 2" xfId="6403"/>
    <cellStyle name="Total 2 3 3 2 2 3" xfId="6404"/>
    <cellStyle name="Total 2 3 3 2 3" xfId="6405"/>
    <cellStyle name="Total 2 3 3 2 3 2" xfId="6406"/>
    <cellStyle name="Total 2 3 3 2 4" xfId="6407"/>
    <cellStyle name="Total 2 3 3 3" xfId="6408"/>
    <cellStyle name="Total 2 3 3 3 2" xfId="6409"/>
    <cellStyle name="Total 2 3 3 3 2 2" xfId="6410"/>
    <cellStyle name="Total 2 3 3 3 3" xfId="6411"/>
    <cellStyle name="Total 2 3 3 3 4" xfId="6412"/>
    <cellStyle name="Total 2 3 3 4" xfId="6413"/>
    <cellStyle name="Total 2 3 3 4 2" xfId="6414"/>
    <cellStyle name="Total 2 3 3 4 2 2" xfId="6415"/>
    <cellStyle name="Total 2 3 3 4 3" xfId="6416"/>
    <cellStyle name="Total 2 3 3 5" xfId="6417"/>
    <cellStyle name="Total 2 3 3 5 2" xfId="6418"/>
    <cellStyle name="Total 2 3 3 6" xfId="6419"/>
    <cellStyle name="Total 2 3 4" xfId="6420"/>
    <cellStyle name="Total 2 3 4 2" xfId="6421"/>
    <cellStyle name="Total 2 3 4 2 2" xfId="6422"/>
    <cellStyle name="Total 2 3 4 2 2 2" xfId="6423"/>
    <cellStyle name="Total 2 3 4 2 2 2 2" xfId="6424"/>
    <cellStyle name="Total 2 3 4 2 2 3" xfId="6425"/>
    <cellStyle name="Total 2 3 4 2 3" xfId="6426"/>
    <cellStyle name="Total 2 3 4 2 3 2" xfId="6427"/>
    <cellStyle name="Total 2 3 4 2 4" xfId="6428"/>
    <cellStyle name="Total 2 3 4 3" xfId="6429"/>
    <cellStyle name="Total 2 3 4 3 2" xfId="6430"/>
    <cellStyle name="Total 2 3 4 3 2 2" xfId="6431"/>
    <cellStyle name="Total 2 3 4 3 3" xfId="6432"/>
    <cellStyle name="Total 2 3 4 3 4" xfId="6433"/>
    <cellStyle name="Total 2 3 4 4" xfId="6434"/>
    <cellStyle name="Total 2 3 4 4 2" xfId="6435"/>
    <cellStyle name="Total 2 3 4 4 2 2" xfId="6436"/>
    <cellStyle name="Total 2 3 4 4 3" xfId="6437"/>
    <cellStyle name="Total 2 3 4 5" xfId="6438"/>
    <cellStyle name="Total 2 3 4 5 2" xfId="6439"/>
    <cellStyle name="Total 2 3 4 6" xfId="6440"/>
    <cellStyle name="Total 2 3 5" xfId="6441"/>
    <cellStyle name="Total 2 3 5 2" xfId="6442"/>
    <cellStyle name="Total 2 3 5 2 2" xfId="6443"/>
    <cellStyle name="Total 2 3 5 2 2 2" xfId="6444"/>
    <cellStyle name="Total 2 3 5 2 2 2 2" xfId="6445"/>
    <cellStyle name="Total 2 3 5 2 2 3" xfId="6446"/>
    <cellStyle name="Total 2 3 5 2 3" xfId="6447"/>
    <cellStyle name="Total 2 3 5 2 3 2" xfId="6448"/>
    <cellStyle name="Total 2 3 5 2 4" xfId="6449"/>
    <cellStyle name="Total 2 3 5 3" xfId="6450"/>
    <cellStyle name="Total 2 3 5 3 2" xfId="6451"/>
    <cellStyle name="Total 2 3 5 3 2 2" xfId="6452"/>
    <cellStyle name="Total 2 3 5 3 3" xfId="6453"/>
    <cellStyle name="Total 2 3 5 3 4" xfId="6454"/>
    <cellStyle name="Total 2 3 5 4" xfId="6455"/>
    <cellStyle name="Total 2 3 5 4 2" xfId="6456"/>
    <cellStyle name="Total 2 3 5 4 2 2" xfId="6457"/>
    <cellStyle name="Total 2 3 5 4 3" xfId="6458"/>
    <cellStyle name="Total 2 3 5 5" xfId="6459"/>
    <cellStyle name="Total 2 3 5 5 2" xfId="6460"/>
    <cellStyle name="Total 2 3 5 6" xfId="6461"/>
    <cellStyle name="Total 2 3 6" xfId="6462"/>
    <cellStyle name="Total 2 3 6 2" xfId="6463"/>
    <cellStyle name="Total 2 4" xfId="6464"/>
    <cellStyle name="Total 2 4 2" xfId="6465"/>
    <cellStyle name="Total 2 4 2 2" xfId="6466"/>
    <cellStyle name="Total 2 4 2 2 2" xfId="6467"/>
    <cellStyle name="Total 2 4 2 2 2 2" xfId="6468"/>
    <cellStyle name="Total 2 4 2 2 2 2 2" xfId="6469"/>
    <cellStyle name="Total 2 4 2 2 2 3" xfId="6470"/>
    <cellStyle name="Total 2 4 2 2 3" xfId="6471"/>
    <cellStyle name="Total 2 4 2 2 3 2" xfId="6472"/>
    <cellStyle name="Total 2 4 2 2 4" xfId="6473"/>
    <cellStyle name="Total 2 4 2 3" xfId="6474"/>
    <cellStyle name="Total 2 4 2 3 2" xfId="6475"/>
    <cellStyle name="Total 2 4 2 3 2 2" xfId="6476"/>
    <cellStyle name="Total 2 4 2 3 3" xfId="6477"/>
    <cellStyle name="Total 2 4 2 3 4" xfId="6478"/>
    <cellStyle name="Total 2 4 2 4" xfId="6479"/>
    <cellStyle name="Total 2 4 2 4 2" xfId="6480"/>
    <cellStyle name="Total 2 4 2 4 2 2" xfId="6481"/>
    <cellStyle name="Total 2 4 2 4 3" xfId="6482"/>
    <cellStyle name="Total 2 4 2 5" xfId="6483"/>
    <cellStyle name="Total 2 4 2 5 2" xfId="6484"/>
    <cellStyle name="Total 2 4 2 6" xfId="6485"/>
    <cellStyle name="Total 2 4 3" xfId="6486"/>
    <cellStyle name="Total 2 4 3 2" xfId="6487"/>
    <cellStyle name="Total 2 4 3 2 2" xfId="6488"/>
    <cellStyle name="Total 2 4 3 2 2 2" xfId="6489"/>
    <cellStyle name="Total 2 4 3 2 2 2 2" xfId="6490"/>
    <cellStyle name="Total 2 4 3 2 2 3" xfId="6491"/>
    <cellStyle name="Total 2 4 3 2 3" xfId="6492"/>
    <cellStyle name="Total 2 4 3 2 3 2" xfId="6493"/>
    <cellStyle name="Total 2 4 3 2 4" xfId="6494"/>
    <cellStyle name="Total 2 4 3 3" xfId="6495"/>
    <cellStyle name="Total 2 4 3 3 2" xfId="6496"/>
    <cellStyle name="Total 2 4 3 3 2 2" xfId="6497"/>
    <cellStyle name="Total 2 4 3 3 3" xfId="6498"/>
    <cellStyle name="Total 2 4 3 3 4" xfId="6499"/>
    <cellStyle name="Total 2 4 3 4" xfId="6500"/>
    <cellStyle name="Total 2 4 3 4 2" xfId="6501"/>
    <cellStyle name="Total 2 4 3 4 2 2" xfId="6502"/>
    <cellStyle name="Total 2 4 3 4 3" xfId="6503"/>
    <cellStyle name="Total 2 4 3 5" xfId="6504"/>
    <cellStyle name="Total 2 4 3 5 2" xfId="6505"/>
    <cellStyle name="Total 2 4 3 6" xfId="6506"/>
    <cellStyle name="Total 2 4 4" xfId="6507"/>
    <cellStyle name="Total 2 4 4 2" xfId="6508"/>
    <cellStyle name="Total 2 4 4 2 2" xfId="6509"/>
    <cellStyle name="Total 2 4 4 2 2 2" xfId="6510"/>
    <cellStyle name="Total 2 4 4 2 2 2 2" xfId="6511"/>
    <cellStyle name="Total 2 4 4 2 2 3" xfId="6512"/>
    <cellStyle name="Total 2 4 4 2 3" xfId="6513"/>
    <cellStyle name="Total 2 4 4 2 3 2" xfId="6514"/>
    <cellStyle name="Total 2 4 4 2 4" xfId="6515"/>
    <cellStyle name="Total 2 4 4 3" xfId="6516"/>
    <cellStyle name="Total 2 4 4 3 2" xfId="6517"/>
    <cellStyle name="Total 2 4 4 3 2 2" xfId="6518"/>
    <cellStyle name="Total 2 4 4 3 3" xfId="6519"/>
    <cellStyle name="Total 2 4 4 3 4" xfId="6520"/>
    <cellStyle name="Total 2 4 4 4" xfId="6521"/>
    <cellStyle name="Total 2 4 4 4 2" xfId="6522"/>
    <cellStyle name="Total 2 4 4 4 2 2" xfId="6523"/>
    <cellStyle name="Total 2 4 4 4 3" xfId="6524"/>
    <cellStyle name="Total 2 4 4 5" xfId="6525"/>
    <cellStyle name="Total 2 4 4 5 2" xfId="6526"/>
    <cellStyle name="Total 2 4 4 6" xfId="6527"/>
    <cellStyle name="Total 2 4 5" xfId="6528"/>
    <cellStyle name="Total 2 4 5 2" xfId="6529"/>
    <cellStyle name="Total 2 5" xfId="6530"/>
    <cellStyle name="Total 2 5 2" xfId="6531"/>
    <cellStyle name="Total 2 5 2 2" xfId="6532"/>
    <cellStyle name="Total 2 5 2 2 2" xfId="6533"/>
    <cellStyle name="Total 2 5 2 2 2 2" xfId="6534"/>
    <cellStyle name="Total 2 5 2 2 2 2 2" xfId="6535"/>
    <cellStyle name="Total 2 5 2 2 2 3" xfId="6536"/>
    <cellStyle name="Total 2 5 2 2 3" xfId="6537"/>
    <cellStyle name="Total 2 5 2 2 3 2" xfId="6538"/>
    <cellStyle name="Total 2 5 2 2 4" xfId="6539"/>
    <cellStyle name="Total 2 5 2 3" xfId="6540"/>
    <cellStyle name="Total 2 5 2 3 2" xfId="6541"/>
    <cellStyle name="Total 2 5 2 3 2 2" xfId="6542"/>
    <cellStyle name="Total 2 5 2 3 3" xfId="6543"/>
    <cellStyle name="Total 2 5 2 3 4" xfId="6544"/>
    <cellStyle name="Total 2 5 2 4" xfId="6545"/>
    <cellStyle name="Total 2 5 2 4 2" xfId="6546"/>
    <cellStyle name="Total 2 5 2 4 2 2" xfId="6547"/>
    <cellStyle name="Total 2 5 2 4 3" xfId="6548"/>
    <cellStyle name="Total 2 5 2 5" xfId="6549"/>
    <cellStyle name="Total 2 5 2 5 2" xfId="6550"/>
    <cellStyle name="Total 2 5 2 6" xfId="6551"/>
    <cellStyle name="Total 2 5 3" xfId="6552"/>
    <cellStyle name="Total 2 5 3 2" xfId="6553"/>
    <cellStyle name="Total 2 5 3 2 2" xfId="6554"/>
    <cellStyle name="Total 2 5 3 2 2 2" xfId="6555"/>
    <cellStyle name="Total 2 5 3 2 2 2 2" xfId="6556"/>
    <cellStyle name="Total 2 5 3 2 2 3" xfId="6557"/>
    <cellStyle name="Total 2 5 3 2 3" xfId="6558"/>
    <cellStyle name="Total 2 5 3 2 3 2" xfId="6559"/>
    <cellStyle name="Total 2 5 3 2 4" xfId="6560"/>
    <cellStyle name="Total 2 5 3 3" xfId="6561"/>
    <cellStyle name="Total 2 5 3 3 2" xfId="6562"/>
    <cellStyle name="Total 2 5 3 3 2 2" xfId="6563"/>
    <cellStyle name="Total 2 5 3 3 3" xfId="6564"/>
    <cellStyle name="Total 2 5 3 3 4" xfId="6565"/>
    <cellStyle name="Total 2 5 3 4" xfId="6566"/>
    <cellStyle name="Total 2 5 3 4 2" xfId="6567"/>
    <cellStyle name="Total 2 5 3 4 2 2" xfId="6568"/>
    <cellStyle name="Total 2 5 3 4 3" xfId="6569"/>
    <cellStyle name="Total 2 5 3 5" xfId="6570"/>
    <cellStyle name="Total 2 5 3 5 2" xfId="6571"/>
    <cellStyle name="Total 2 5 3 6" xfId="6572"/>
    <cellStyle name="Total 2 5 4" xfId="6573"/>
    <cellStyle name="Total 2 5 4 2" xfId="6574"/>
    <cellStyle name="Total 2 5 4 2 2" xfId="6575"/>
    <cellStyle name="Total 2 5 4 2 2 2" xfId="6576"/>
    <cellStyle name="Total 2 5 4 2 3" xfId="6577"/>
    <cellStyle name="Total 2 5 4 3" xfId="6578"/>
    <cellStyle name="Total 2 5 4 3 2" xfId="6579"/>
    <cellStyle name="Total 2 5 4 4" xfId="6580"/>
    <cellStyle name="Total 2 5 5" xfId="6581"/>
    <cellStyle name="Total 2 5 5 2" xfId="6582"/>
    <cellStyle name="Total 2 5 5 2 2" xfId="6583"/>
    <cellStyle name="Total 2 5 5 3" xfId="6584"/>
    <cellStyle name="Total 2 5 5 4" xfId="6585"/>
    <cellStyle name="Total 2 5 6" xfId="6586"/>
    <cellStyle name="Total 2 5 6 2" xfId="6587"/>
    <cellStyle name="Total 2 5 6 2 2" xfId="6588"/>
    <cellStyle name="Total 2 5 6 3" xfId="6589"/>
    <cellStyle name="Total 2 5 7" xfId="6590"/>
    <cellStyle name="Total 2 5 7 2" xfId="6591"/>
    <cellStyle name="Total 2 5 8" xfId="6592"/>
    <cellStyle name="Total 2 6" xfId="6593"/>
    <cellStyle name="Total 2 6 2" xfId="6594"/>
    <cellStyle name="Total 2 6 2 2" xfId="6595"/>
    <cellStyle name="Total 2 6 2 2 2" xfId="6596"/>
    <cellStyle name="Total 2 6 2 2 2 2" xfId="6597"/>
    <cellStyle name="Total 2 6 2 2 3" xfId="6598"/>
    <cellStyle name="Total 2 6 2 3" xfId="6599"/>
    <cellStyle name="Total 2 6 2 3 2" xfId="6600"/>
    <cellStyle name="Total 2 6 2 4" xfId="6601"/>
    <cellStyle name="Total 2 6 3" xfId="6602"/>
    <cellStyle name="Total 2 6 3 2" xfId="6603"/>
    <cellStyle name="Total 2 6 3 2 2" xfId="6604"/>
    <cellStyle name="Total 2 6 3 3" xfId="6605"/>
    <cellStyle name="Total 2 6 3 4" xfId="6606"/>
    <cellStyle name="Total 2 6 4" xfId="6607"/>
    <cellStyle name="Total 2 6 4 2" xfId="6608"/>
    <cellStyle name="Total 2 6 4 2 2" xfId="6609"/>
    <cellStyle name="Total 2 6 4 3" xfId="6610"/>
    <cellStyle name="Total 2 6 5" xfId="6611"/>
    <cellStyle name="Total 2 6 5 2" xfId="6612"/>
    <cellStyle name="Total 2 6 6" xfId="6613"/>
    <cellStyle name="Total 3" xfId="6614"/>
    <cellStyle name="Total 3 2" xfId="6615"/>
    <cellStyle name="Total 3 2 2" xfId="6616"/>
    <cellStyle name="Total 3 2 2 2" xfId="6617"/>
    <cellStyle name="Total 3 2 2 2 2" xfId="6618"/>
    <cellStyle name="Total 3 2 2 2 2 2" xfId="6619"/>
    <cellStyle name="Total 3 2 2 2 2 2 2" xfId="6620"/>
    <cellStyle name="Total 3 2 2 2 2 2 2 2" xfId="6621"/>
    <cellStyle name="Total 3 2 2 2 2 2 3" xfId="6622"/>
    <cellStyle name="Total 3 2 2 2 2 3" xfId="6623"/>
    <cellStyle name="Total 3 2 2 2 2 3 2" xfId="6624"/>
    <cellStyle name="Total 3 2 2 2 2 4" xfId="6625"/>
    <cellStyle name="Total 3 2 2 2 3" xfId="6626"/>
    <cellStyle name="Total 3 2 2 2 3 2" xfId="6627"/>
    <cellStyle name="Total 3 2 2 2 3 2 2" xfId="6628"/>
    <cellStyle name="Total 3 2 2 2 3 3" xfId="6629"/>
    <cellStyle name="Total 3 2 2 2 3 4" xfId="6630"/>
    <cellStyle name="Total 3 2 2 2 4" xfId="6631"/>
    <cellStyle name="Total 3 2 2 2 4 2" xfId="6632"/>
    <cellStyle name="Total 3 2 2 2 4 2 2" xfId="6633"/>
    <cellStyle name="Total 3 2 2 2 4 3" xfId="6634"/>
    <cellStyle name="Total 3 2 2 2 5" xfId="6635"/>
    <cellStyle name="Total 3 2 2 2 5 2" xfId="6636"/>
    <cellStyle name="Total 3 2 2 2 6" xfId="6637"/>
    <cellStyle name="Total 3 2 2 3" xfId="6638"/>
    <cellStyle name="Total 3 2 2 3 2" xfId="6639"/>
    <cellStyle name="Total 3 2 2 3 2 2" xfId="6640"/>
    <cellStyle name="Total 3 2 2 3 2 2 2" xfId="6641"/>
    <cellStyle name="Total 3 2 2 3 2 2 2 2" xfId="6642"/>
    <cellStyle name="Total 3 2 2 3 2 2 3" xfId="6643"/>
    <cellStyle name="Total 3 2 2 3 2 3" xfId="6644"/>
    <cellStyle name="Total 3 2 2 3 2 3 2" xfId="6645"/>
    <cellStyle name="Total 3 2 2 3 2 4" xfId="6646"/>
    <cellStyle name="Total 3 2 2 3 3" xfId="6647"/>
    <cellStyle name="Total 3 2 2 3 3 2" xfId="6648"/>
    <cellStyle name="Total 3 2 2 3 3 2 2" xfId="6649"/>
    <cellStyle name="Total 3 2 2 3 3 3" xfId="6650"/>
    <cellStyle name="Total 3 2 2 3 3 4" xfId="6651"/>
    <cellStyle name="Total 3 2 2 3 4" xfId="6652"/>
    <cellStyle name="Total 3 2 2 3 4 2" xfId="6653"/>
    <cellStyle name="Total 3 2 2 3 4 2 2" xfId="6654"/>
    <cellStyle name="Total 3 2 2 3 4 3" xfId="6655"/>
    <cellStyle name="Total 3 2 2 3 5" xfId="6656"/>
    <cellStyle name="Total 3 2 2 3 5 2" xfId="6657"/>
    <cellStyle name="Total 3 2 2 3 6" xfId="6658"/>
    <cellStyle name="Total 3 2 2 4" xfId="6659"/>
    <cellStyle name="Total 3 2 2 4 2" xfId="6660"/>
    <cellStyle name="Total 3 2 2 4 2 2" xfId="6661"/>
    <cellStyle name="Total 3 2 2 4 2 2 2" xfId="6662"/>
    <cellStyle name="Total 3 2 2 4 2 2 2 2" xfId="6663"/>
    <cellStyle name="Total 3 2 2 4 2 2 3" xfId="6664"/>
    <cellStyle name="Total 3 2 2 4 2 3" xfId="6665"/>
    <cellStyle name="Total 3 2 2 4 2 3 2" xfId="6666"/>
    <cellStyle name="Total 3 2 2 4 2 4" xfId="6667"/>
    <cellStyle name="Total 3 2 2 4 3" xfId="6668"/>
    <cellStyle name="Total 3 2 2 4 3 2" xfId="6669"/>
    <cellStyle name="Total 3 2 2 4 3 2 2" xfId="6670"/>
    <cellStyle name="Total 3 2 2 4 3 3" xfId="6671"/>
    <cellStyle name="Total 3 2 2 4 3 4" xfId="6672"/>
    <cellStyle name="Total 3 2 2 4 4" xfId="6673"/>
    <cellStyle name="Total 3 2 2 4 4 2" xfId="6674"/>
    <cellStyle name="Total 3 2 2 4 4 2 2" xfId="6675"/>
    <cellStyle name="Total 3 2 2 4 4 3" xfId="6676"/>
    <cellStyle name="Total 3 2 2 4 5" xfId="6677"/>
    <cellStyle name="Total 3 2 2 4 5 2" xfId="6678"/>
    <cellStyle name="Total 3 2 2 4 6" xfId="6679"/>
    <cellStyle name="Total 3 2 2 5" xfId="6680"/>
    <cellStyle name="Total 3 2 2 5 2" xfId="6681"/>
    <cellStyle name="Total 3 2 3" xfId="6682"/>
    <cellStyle name="Total 3 2 3 2" xfId="6683"/>
    <cellStyle name="Total 3 2 3 2 2" xfId="6684"/>
    <cellStyle name="Total 3 2 3 2 2 2" xfId="6685"/>
    <cellStyle name="Total 3 2 3 2 2 2 2" xfId="6686"/>
    <cellStyle name="Total 3 2 3 2 2 3" xfId="6687"/>
    <cellStyle name="Total 3 2 3 2 3" xfId="6688"/>
    <cellStyle name="Total 3 2 3 2 3 2" xfId="6689"/>
    <cellStyle name="Total 3 2 3 2 4" xfId="6690"/>
    <cellStyle name="Total 3 2 3 3" xfId="6691"/>
    <cellStyle name="Total 3 2 3 3 2" xfId="6692"/>
    <cellStyle name="Total 3 2 3 3 2 2" xfId="6693"/>
    <cellStyle name="Total 3 2 3 3 3" xfId="6694"/>
    <cellStyle name="Total 3 2 3 3 4" xfId="6695"/>
    <cellStyle name="Total 3 2 3 4" xfId="6696"/>
    <cellStyle name="Total 3 2 3 4 2" xfId="6697"/>
    <cellStyle name="Total 3 2 3 4 2 2" xfId="6698"/>
    <cellStyle name="Total 3 2 3 4 3" xfId="6699"/>
    <cellStyle name="Total 3 2 3 5" xfId="6700"/>
    <cellStyle name="Total 3 2 3 5 2" xfId="6701"/>
    <cellStyle name="Total 3 2 3 6" xfId="6702"/>
    <cellStyle name="Total 3 2 4" xfId="6703"/>
    <cellStyle name="Total 3 2 4 2" xfId="6704"/>
    <cellStyle name="Total 3 2 4 2 2" xfId="6705"/>
    <cellStyle name="Total 3 2 4 2 2 2" xfId="6706"/>
    <cellStyle name="Total 3 2 4 2 2 2 2" xfId="6707"/>
    <cellStyle name="Total 3 2 4 2 2 3" xfId="6708"/>
    <cellStyle name="Total 3 2 4 2 3" xfId="6709"/>
    <cellStyle name="Total 3 2 4 2 3 2" xfId="6710"/>
    <cellStyle name="Total 3 2 4 2 4" xfId="6711"/>
    <cellStyle name="Total 3 2 4 3" xfId="6712"/>
    <cellStyle name="Total 3 2 4 3 2" xfId="6713"/>
    <cellStyle name="Total 3 2 4 3 2 2" xfId="6714"/>
    <cellStyle name="Total 3 2 4 3 3" xfId="6715"/>
    <cellStyle name="Total 3 2 4 3 4" xfId="6716"/>
    <cellStyle name="Total 3 2 4 4" xfId="6717"/>
    <cellStyle name="Total 3 2 4 4 2" xfId="6718"/>
    <cellStyle name="Total 3 2 4 4 2 2" xfId="6719"/>
    <cellStyle name="Total 3 2 4 4 3" xfId="6720"/>
    <cellStyle name="Total 3 2 4 5" xfId="6721"/>
    <cellStyle name="Total 3 2 4 5 2" xfId="6722"/>
    <cellStyle name="Total 3 2 4 6" xfId="6723"/>
    <cellStyle name="Total 3 2 5" xfId="6724"/>
    <cellStyle name="Total 3 2 5 2" xfId="6725"/>
    <cellStyle name="Total 3 2 5 2 2" xfId="6726"/>
    <cellStyle name="Total 3 2 5 2 2 2" xfId="6727"/>
    <cellStyle name="Total 3 2 5 2 2 2 2" xfId="6728"/>
    <cellStyle name="Total 3 2 5 2 2 3" xfId="6729"/>
    <cellStyle name="Total 3 2 5 2 3" xfId="6730"/>
    <cellStyle name="Total 3 2 5 2 3 2" xfId="6731"/>
    <cellStyle name="Total 3 2 5 2 4" xfId="6732"/>
    <cellStyle name="Total 3 2 5 3" xfId="6733"/>
    <cellStyle name="Total 3 2 5 3 2" xfId="6734"/>
    <cellStyle name="Total 3 2 5 3 2 2" xfId="6735"/>
    <cellStyle name="Total 3 2 5 3 3" xfId="6736"/>
    <cellStyle name="Total 3 2 5 3 4" xfId="6737"/>
    <cellStyle name="Total 3 2 5 4" xfId="6738"/>
    <cellStyle name="Total 3 2 5 4 2" xfId="6739"/>
    <cellStyle name="Total 3 2 5 4 2 2" xfId="6740"/>
    <cellStyle name="Total 3 2 5 4 3" xfId="6741"/>
    <cellStyle name="Total 3 2 5 5" xfId="6742"/>
    <cellStyle name="Total 3 2 5 5 2" xfId="6743"/>
    <cellStyle name="Total 3 2 5 6" xfId="6744"/>
    <cellStyle name="Total 3 2 6" xfId="6745"/>
    <cellStyle name="Total 3 2 6 2" xfId="6746"/>
    <cellStyle name="Total 3 3" xfId="6747"/>
    <cellStyle name="Total 3 3 2" xfId="6748"/>
    <cellStyle name="Total 3 3 2 2" xfId="6749"/>
    <cellStyle name="Total 3 3 2 2 2" xfId="6750"/>
    <cellStyle name="Total 3 3 2 2 2 2" xfId="6751"/>
    <cellStyle name="Total 3 3 2 2 2 2 2" xfId="6752"/>
    <cellStyle name="Total 3 3 2 2 2 3" xfId="6753"/>
    <cellStyle name="Total 3 3 2 2 3" xfId="6754"/>
    <cellStyle name="Total 3 3 2 2 3 2" xfId="6755"/>
    <cellStyle name="Total 3 3 2 2 4" xfId="6756"/>
    <cellStyle name="Total 3 3 2 3" xfId="6757"/>
    <cellStyle name="Total 3 3 2 3 2" xfId="6758"/>
    <cellStyle name="Total 3 3 2 3 2 2" xfId="6759"/>
    <cellStyle name="Total 3 3 2 3 3" xfId="6760"/>
    <cellStyle name="Total 3 3 2 3 4" xfId="6761"/>
    <cellStyle name="Total 3 3 2 4" xfId="6762"/>
    <cellStyle name="Total 3 3 2 4 2" xfId="6763"/>
    <cellStyle name="Total 3 3 2 4 2 2" xfId="6764"/>
    <cellStyle name="Total 3 3 2 4 3" xfId="6765"/>
    <cellStyle name="Total 3 3 2 5" xfId="6766"/>
    <cellStyle name="Total 3 3 2 5 2" xfId="6767"/>
    <cellStyle name="Total 3 3 2 6" xfId="6768"/>
    <cellStyle name="Total 3 3 3" xfId="6769"/>
    <cellStyle name="Total 3 3 3 2" xfId="6770"/>
    <cellStyle name="Total 3 3 3 2 2" xfId="6771"/>
    <cellStyle name="Total 3 3 3 2 2 2" xfId="6772"/>
    <cellStyle name="Total 3 3 3 2 2 2 2" xfId="6773"/>
    <cellStyle name="Total 3 3 3 2 2 3" xfId="6774"/>
    <cellStyle name="Total 3 3 3 2 3" xfId="6775"/>
    <cellStyle name="Total 3 3 3 2 3 2" xfId="6776"/>
    <cellStyle name="Total 3 3 3 2 4" xfId="6777"/>
    <cellStyle name="Total 3 3 3 3" xfId="6778"/>
    <cellStyle name="Total 3 3 3 3 2" xfId="6779"/>
    <cellStyle name="Total 3 3 3 3 2 2" xfId="6780"/>
    <cellStyle name="Total 3 3 3 3 3" xfId="6781"/>
    <cellStyle name="Total 3 3 3 3 4" xfId="6782"/>
    <cellStyle name="Total 3 3 3 4" xfId="6783"/>
    <cellStyle name="Total 3 3 3 4 2" xfId="6784"/>
    <cellStyle name="Total 3 3 3 4 2 2" xfId="6785"/>
    <cellStyle name="Total 3 3 3 4 3" xfId="6786"/>
    <cellStyle name="Total 3 3 3 5" xfId="6787"/>
    <cellStyle name="Total 3 3 3 5 2" xfId="6788"/>
    <cellStyle name="Total 3 3 3 6" xfId="6789"/>
    <cellStyle name="Total 3 3 4" xfId="6790"/>
    <cellStyle name="Total 3 3 4 2" xfId="6791"/>
    <cellStyle name="Total 3 3 4 2 2" xfId="6792"/>
    <cellStyle name="Total 3 3 4 2 2 2" xfId="6793"/>
    <cellStyle name="Total 3 3 4 2 2 2 2" xfId="6794"/>
    <cellStyle name="Total 3 3 4 2 2 3" xfId="6795"/>
    <cellStyle name="Total 3 3 4 2 3" xfId="6796"/>
    <cellStyle name="Total 3 3 4 2 3 2" xfId="6797"/>
    <cellStyle name="Total 3 3 4 2 4" xfId="6798"/>
    <cellStyle name="Total 3 3 4 3" xfId="6799"/>
    <cellStyle name="Total 3 3 4 3 2" xfId="6800"/>
    <cellStyle name="Total 3 3 4 3 2 2" xfId="6801"/>
    <cellStyle name="Total 3 3 4 3 3" xfId="6802"/>
    <cellStyle name="Total 3 3 4 3 4" xfId="6803"/>
    <cellStyle name="Total 3 3 4 4" xfId="6804"/>
    <cellStyle name="Total 3 3 4 4 2" xfId="6805"/>
    <cellStyle name="Total 3 3 4 4 2 2" xfId="6806"/>
    <cellStyle name="Total 3 3 4 4 3" xfId="6807"/>
    <cellStyle name="Total 3 3 4 5" xfId="6808"/>
    <cellStyle name="Total 3 3 4 5 2" xfId="6809"/>
    <cellStyle name="Total 3 3 4 6" xfId="6810"/>
    <cellStyle name="Total 3 3 5" xfId="6811"/>
    <cellStyle name="Total 3 3 5 2" xfId="6812"/>
    <cellStyle name="Total 3 4" xfId="6813"/>
    <cellStyle name="Total 3 4 2" xfId="6814"/>
    <cellStyle name="Total 3 4 2 2" xfId="6815"/>
    <cellStyle name="Total 3 4 2 2 2" xfId="6816"/>
    <cellStyle name="Total 3 4 2 2 2 2" xfId="6817"/>
    <cellStyle name="Total 3 4 2 2 2 2 2" xfId="6818"/>
    <cellStyle name="Total 3 4 2 2 2 3" xfId="6819"/>
    <cellStyle name="Total 3 4 2 2 3" xfId="6820"/>
    <cellStyle name="Total 3 4 2 2 3 2" xfId="6821"/>
    <cellStyle name="Total 3 4 2 2 4" xfId="6822"/>
    <cellStyle name="Total 3 4 2 3" xfId="6823"/>
    <cellStyle name="Total 3 4 2 3 2" xfId="6824"/>
    <cellStyle name="Total 3 4 2 3 2 2" xfId="6825"/>
    <cellStyle name="Total 3 4 2 3 3" xfId="6826"/>
    <cellStyle name="Total 3 4 2 3 4" xfId="6827"/>
    <cellStyle name="Total 3 4 2 4" xfId="6828"/>
    <cellStyle name="Total 3 4 2 4 2" xfId="6829"/>
    <cellStyle name="Total 3 4 2 4 2 2" xfId="6830"/>
    <cellStyle name="Total 3 4 2 4 3" xfId="6831"/>
    <cellStyle name="Total 3 4 2 5" xfId="6832"/>
    <cellStyle name="Total 3 4 2 5 2" xfId="6833"/>
    <cellStyle name="Total 3 4 2 6" xfId="6834"/>
    <cellStyle name="Total 3 4 3" xfId="6835"/>
    <cellStyle name="Total 3 4 3 2" xfId="6836"/>
    <cellStyle name="Total 3 4 3 2 2" xfId="6837"/>
    <cellStyle name="Total 3 4 3 2 2 2" xfId="6838"/>
    <cellStyle name="Total 3 4 3 2 2 2 2" xfId="6839"/>
    <cellStyle name="Total 3 4 3 2 2 3" xfId="6840"/>
    <cellStyle name="Total 3 4 3 2 3" xfId="6841"/>
    <cellStyle name="Total 3 4 3 2 3 2" xfId="6842"/>
    <cellStyle name="Total 3 4 3 2 4" xfId="6843"/>
    <cellStyle name="Total 3 4 3 3" xfId="6844"/>
    <cellStyle name="Total 3 4 3 3 2" xfId="6845"/>
    <cellStyle name="Total 3 4 3 3 2 2" xfId="6846"/>
    <cellStyle name="Total 3 4 3 3 3" xfId="6847"/>
    <cellStyle name="Total 3 4 3 3 4" xfId="6848"/>
    <cellStyle name="Total 3 4 3 4" xfId="6849"/>
    <cellStyle name="Total 3 4 3 4 2" xfId="6850"/>
    <cellStyle name="Total 3 4 3 4 2 2" xfId="6851"/>
    <cellStyle name="Total 3 4 3 4 3" xfId="6852"/>
    <cellStyle name="Total 3 4 3 5" xfId="6853"/>
    <cellStyle name="Total 3 4 3 5 2" xfId="6854"/>
    <cellStyle name="Total 3 4 3 6" xfId="6855"/>
    <cellStyle name="Total 3 4 4" xfId="6856"/>
    <cellStyle name="Total 3 4 4 2" xfId="6857"/>
    <cellStyle name="Total 3 4 4 2 2" xfId="6858"/>
    <cellStyle name="Total 3 4 4 2 2 2" xfId="6859"/>
    <cellStyle name="Total 3 4 4 2 3" xfId="6860"/>
    <cellStyle name="Total 3 4 4 3" xfId="6861"/>
    <cellStyle name="Total 3 4 4 3 2" xfId="6862"/>
    <cellStyle name="Total 3 4 4 4" xfId="6863"/>
    <cellStyle name="Total 3 4 5" xfId="6864"/>
    <cellStyle name="Total 3 4 5 2" xfId="6865"/>
    <cellStyle name="Total 3 4 5 2 2" xfId="6866"/>
    <cellStyle name="Total 3 4 5 3" xfId="6867"/>
    <cellStyle name="Total 3 4 5 4" xfId="6868"/>
    <cellStyle name="Total 3 4 6" xfId="6869"/>
    <cellStyle name="Total 3 4 6 2" xfId="6870"/>
    <cellStyle name="Total 3 4 6 2 2" xfId="6871"/>
    <cellStyle name="Total 3 4 6 3" xfId="6872"/>
    <cellStyle name="Total 3 4 7" xfId="6873"/>
    <cellStyle name="Total 3 4 7 2" xfId="6874"/>
    <cellStyle name="Total 3 4 8" xfId="6875"/>
    <cellStyle name="Total 3 5" xfId="6876"/>
    <cellStyle name="Total 3 5 2" xfId="6877"/>
    <cellStyle name="Total 3 5 2 2" xfId="6878"/>
    <cellStyle name="Total 3 5 2 2 2" xfId="6879"/>
    <cellStyle name="Total 3 5 2 2 2 2" xfId="6880"/>
    <cellStyle name="Total 3 5 2 2 3" xfId="6881"/>
    <cellStyle name="Total 3 5 2 3" xfId="6882"/>
    <cellStyle name="Total 3 5 2 3 2" xfId="6883"/>
    <cellStyle name="Total 3 5 2 4" xfId="6884"/>
    <cellStyle name="Total 3 5 3" xfId="6885"/>
    <cellStyle name="Total 3 5 3 2" xfId="6886"/>
    <cellStyle name="Total 3 5 3 2 2" xfId="6887"/>
    <cellStyle name="Total 3 5 3 3" xfId="6888"/>
    <cellStyle name="Total 3 5 3 4" xfId="6889"/>
    <cellStyle name="Total 3 5 4" xfId="6890"/>
    <cellStyle name="Total 3 5 4 2" xfId="6891"/>
    <cellStyle name="Total 3 5 4 2 2" xfId="6892"/>
    <cellStyle name="Total 3 5 4 3" xfId="6893"/>
    <cellStyle name="Total 3 5 5" xfId="6894"/>
    <cellStyle name="Total 3 5 5 2" xfId="6895"/>
    <cellStyle name="Total 3 5 6" xfId="6896"/>
    <cellStyle name="Total 4" xfId="6897"/>
    <cellStyle name="Total 4 2" xfId="6898"/>
    <cellStyle name="Total 4 2 2" xfId="6899"/>
    <cellStyle name="Total 4 2 2 2" xfId="6900"/>
    <cellStyle name="Total 4 2 2 2 2" xfId="6901"/>
    <cellStyle name="Total 4 2 2 2 2 2" xfId="6902"/>
    <cellStyle name="Total 4 2 2 2 2 2 2" xfId="6903"/>
    <cellStyle name="Total 4 2 2 2 2 3" xfId="6904"/>
    <cellStyle name="Total 4 2 2 2 3" xfId="6905"/>
    <cellStyle name="Total 4 2 2 2 3 2" xfId="6906"/>
    <cellStyle name="Total 4 2 2 2 4" xfId="6907"/>
    <cellStyle name="Total 4 2 2 3" xfId="6908"/>
    <cellStyle name="Total 4 2 2 3 2" xfId="6909"/>
    <cellStyle name="Total 4 2 2 3 2 2" xfId="6910"/>
    <cellStyle name="Total 4 2 2 3 3" xfId="6911"/>
    <cellStyle name="Total 4 2 2 3 4" xfId="6912"/>
    <cellStyle name="Total 4 2 2 4" xfId="6913"/>
    <cellStyle name="Total 4 2 2 4 2" xfId="6914"/>
    <cellStyle name="Total 4 2 2 4 2 2" xfId="6915"/>
    <cellStyle name="Total 4 2 2 4 3" xfId="6916"/>
    <cellStyle name="Total 4 2 2 5" xfId="6917"/>
    <cellStyle name="Total 4 2 2 5 2" xfId="6918"/>
    <cellStyle name="Total 4 2 2 6" xfId="6919"/>
    <cellStyle name="Total 4 2 3" xfId="6920"/>
    <cellStyle name="Total 4 2 3 2" xfId="6921"/>
    <cellStyle name="Total 4 2 3 2 2" xfId="6922"/>
    <cellStyle name="Total 4 2 3 2 2 2" xfId="6923"/>
    <cellStyle name="Total 4 2 3 2 2 2 2" xfId="6924"/>
    <cellStyle name="Total 4 2 3 2 2 3" xfId="6925"/>
    <cellStyle name="Total 4 2 3 2 3" xfId="6926"/>
    <cellStyle name="Total 4 2 3 2 3 2" xfId="6927"/>
    <cellStyle name="Total 4 2 3 2 4" xfId="6928"/>
    <cellStyle name="Total 4 2 3 3" xfId="6929"/>
    <cellStyle name="Total 4 2 3 3 2" xfId="6930"/>
    <cellStyle name="Total 4 2 3 3 2 2" xfId="6931"/>
    <cellStyle name="Total 4 2 3 3 3" xfId="6932"/>
    <cellStyle name="Total 4 2 3 3 4" xfId="6933"/>
    <cellStyle name="Total 4 2 3 4" xfId="6934"/>
    <cellStyle name="Total 4 2 3 4 2" xfId="6935"/>
    <cellStyle name="Total 4 2 3 4 2 2" xfId="6936"/>
    <cellStyle name="Total 4 2 3 4 3" xfId="6937"/>
    <cellStyle name="Total 4 2 3 5" xfId="6938"/>
    <cellStyle name="Total 4 2 3 5 2" xfId="6939"/>
    <cellStyle name="Total 4 2 3 6" xfId="6940"/>
    <cellStyle name="Total 4 2 4" xfId="6941"/>
    <cellStyle name="Total 4 2 4 2" xfId="6942"/>
    <cellStyle name="Total 4 2 4 2 2" xfId="6943"/>
    <cellStyle name="Total 4 2 4 2 2 2" xfId="6944"/>
    <cellStyle name="Total 4 2 4 2 2 2 2" xfId="6945"/>
    <cellStyle name="Total 4 2 4 2 2 3" xfId="6946"/>
    <cellStyle name="Total 4 2 4 2 3" xfId="6947"/>
    <cellStyle name="Total 4 2 4 2 3 2" xfId="6948"/>
    <cellStyle name="Total 4 2 4 2 4" xfId="6949"/>
    <cellStyle name="Total 4 2 4 3" xfId="6950"/>
    <cellStyle name="Total 4 2 4 3 2" xfId="6951"/>
    <cellStyle name="Total 4 2 4 3 2 2" xfId="6952"/>
    <cellStyle name="Total 4 2 4 3 3" xfId="6953"/>
    <cellStyle name="Total 4 2 4 3 4" xfId="6954"/>
    <cellStyle name="Total 4 2 4 4" xfId="6955"/>
    <cellStyle name="Total 4 2 4 4 2" xfId="6956"/>
    <cellStyle name="Total 4 2 4 4 2 2" xfId="6957"/>
    <cellStyle name="Total 4 2 4 4 3" xfId="6958"/>
    <cellStyle name="Total 4 2 4 5" xfId="6959"/>
    <cellStyle name="Total 4 2 4 5 2" xfId="6960"/>
    <cellStyle name="Total 4 2 4 6" xfId="6961"/>
    <cellStyle name="Total 4 2 5" xfId="6962"/>
    <cellStyle name="Total 4 2 5 2" xfId="6963"/>
    <cellStyle name="Total 4 3" xfId="6964"/>
    <cellStyle name="Total 4 3 2" xfId="6965"/>
    <cellStyle name="Total 4 3 2 2" xfId="6966"/>
    <cellStyle name="Total 4 3 2 2 2" xfId="6967"/>
    <cellStyle name="Total 4 3 2 2 2 2" xfId="6968"/>
    <cellStyle name="Total 4 3 2 2 2 2 2" xfId="6969"/>
    <cellStyle name="Total 4 3 2 2 2 3" xfId="6970"/>
    <cellStyle name="Total 4 3 2 2 3" xfId="6971"/>
    <cellStyle name="Total 4 3 2 2 3 2" xfId="6972"/>
    <cellStyle name="Total 4 3 2 2 4" xfId="6973"/>
    <cellStyle name="Total 4 3 2 3" xfId="6974"/>
    <cellStyle name="Total 4 3 2 3 2" xfId="6975"/>
    <cellStyle name="Total 4 3 2 3 2 2" xfId="6976"/>
    <cellStyle name="Total 4 3 2 3 3" xfId="6977"/>
    <cellStyle name="Total 4 3 2 3 4" xfId="6978"/>
    <cellStyle name="Total 4 3 2 4" xfId="6979"/>
    <cellStyle name="Total 4 3 2 4 2" xfId="6980"/>
    <cellStyle name="Total 4 3 2 4 2 2" xfId="6981"/>
    <cellStyle name="Total 4 3 2 4 3" xfId="6982"/>
    <cellStyle name="Total 4 3 2 5" xfId="6983"/>
    <cellStyle name="Total 4 3 2 5 2" xfId="6984"/>
    <cellStyle name="Total 4 3 2 6" xfId="6985"/>
    <cellStyle name="Total 4 3 3" xfId="6986"/>
    <cellStyle name="Total 4 3 3 2" xfId="6987"/>
    <cellStyle name="Total 4 3 3 2 2" xfId="6988"/>
    <cellStyle name="Total 4 3 3 2 2 2" xfId="6989"/>
    <cellStyle name="Total 4 3 3 2 2 2 2" xfId="6990"/>
    <cellStyle name="Total 4 3 3 2 2 3" xfId="6991"/>
    <cellStyle name="Total 4 3 3 2 3" xfId="6992"/>
    <cellStyle name="Total 4 3 3 2 3 2" xfId="6993"/>
    <cellStyle name="Total 4 3 3 2 4" xfId="6994"/>
    <cellStyle name="Total 4 3 3 3" xfId="6995"/>
    <cellStyle name="Total 4 3 3 3 2" xfId="6996"/>
    <cellStyle name="Total 4 3 3 3 2 2" xfId="6997"/>
    <cellStyle name="Total 4 3 3 3 3" xfId="6998"/>
    <cellStyle name="Total 4 3 3 3 4" xfId="6999"/>
    <cellStyle name="Total 4 3 3 4" xfId="7000"/>
    <cellStyle name="Total 4 3 3 4 2" xfId="7001"/>
    <cellStyle name="Total 4 3 3 4 2 2" xfId="7002"/>
    <cellStyle name="Total 4 3 3 4 3" xfId="7003"/>
    <cellStyle name="Total 4 3 3 5" xfId="7004"/>
    <cellStyle name="Total 4 3 3 5 2" xfId="7005"/>
    <cellStyle name="Total 4 3 3 6" xfId="7006"/>
    <cellStyle name="Total 4 3 4" xfId="7007"/>
    <cellStyle name="Total 4 3 4 2" xfId="7008"/>
    <cellStyle name="Total 4 3 4 2 2" xfId="7009"/>
    <cellStyle name="Total 4 3 4 2 2 2" xfId="7010"/>
    <cellStyle name="Total 4 3 4 2 3" xfId="7011"/>
    <cellStyle name="Total 4 3 4 3" xfId="7012"/>
    <cellStyle name="Total 4 3 4 3 2" xfId="7013"/>
    <cellStyle name="Total 4 3 4 4" xfId="7014"/>
    <cellStyle name="Total 4 3 5" xfId="7015"/>
    <cellStyle name="Total 4 3 5 2" xfId="7016"/>
    <cellStyle name="Total 4 3 5 2 2" xfId="7017"/>
    <cellStyle name="Total 4 3 5 3" xfId="7018"/>
    <cellStyle name="Total 4 3 5 4" xfId="7019"/>
    <cellStyle name="Total 4 3 6" xfId="7020"/>
    <cellStyle name="Total 4 3 6 2" xfId="7021"/>
    <cellStyle name="Total 4 3 6 2 2" xfId="7022"/>
    <cellStyle name="Total 4 3 6 3" xfId="7023"/>
    <cellStyle name="Total 4 3 7" xfId="7024"/>
    <cellStyle name="Total 4 3 7 2" xfId="7025"/>
    <cellStyle name="Total 4 3 8" xfId="7026"/>
    <cellStyle name="Total 4 4" xfId="7027"/>
    <cellStyle name="Total 4 4 2" xfId="7028"/>
    <cellStyle name="Total 4 4 2 2" xfId="7029"/>
    <cellStyle name="Total 4 4 2 2 2" xfId="7030"/>
    <cellStyle name="Total 4 4 2 2 2 2" xfId="7031"/>
    <cellStyle name="Total 4 4 2 2 3" xfId="7032"/>
    <cellStyle name="Total 4 4 2 3" xfId="7033"/>
    <cellStyle name="Total 4 4 2 3 2" xfId="7034"/>
    <cellStyle name="Total 4 4 2 4" xfId="7035"/>
    <cellStyle name="Total 4 4 3" xfId="7036"/>
    <cellStyle name="Total 4 4 3 2" xfId="7037"/>
    <cellStyle name="Total 4 4 3 2 2" xfId="7038"/>
    <cellStyle name="Total 4 4 3 3" xfId="7039"/>
    <cellStyle name="Total 4 4 3 4" xfId="7040"/>
    <cellStyle name="Total 4 4 4" xfId="7041"/>
    <cellStyle name="Total 4 4 4 2" xfId="7042"/>
    <cellStyle name="Total 4 4 4 2 2" xfId="7043"/>
    <cellStyle name="Total 4 4 4 3" xfId="7044"/>
    <cellStyle name="Total 4 4 5" xfId="7045"/>
    <cellStyle name="Total 4 4 5 2" xfId="7046"/>
    <cellStyle name="Total 4 4 6" xfId="7047"/>
    <cellStyle name="Total 5" xfId="7048"/>
    <cellStyle name="Total 5 2" xfId="7049"/>
    <cellStyle name="Total 5 2 2" xfId="7050"/>
    <cellStyle name="Total 5 2 2 2" xfId="7051"/>
    <cellStyle name="Total 5 2 2 2 2" xfId="7052"/>
    <cellStyle name="Total 5 2 2 2 2 2" xfId="7053"/>
    <cellStyle name="Total 5 2 2 2 2 2 2" xfId="7054"/>
    <cellStyle name="Total 5 2 2 2 2 3" xfId="7055"/>
    <cellStyle name="Total 5 2 2 2 3" xfId="7056"/>
    <cellStyle name="Total 5 2 2 2 3 2" xfId="7057"/>
    <cellStyle name="Total 5 2 2 2 4" xfId="7058"/>
    <cellStyle name="Total 5 2 2 3" xfId="7059"/>
    <cellStyle name="Total 5 2 2 3 2" xfId="7060"/>
    <cellStyle name="Total 5 2 2 3 2 2" xfId="7061"/>
    <cellStyle name="Total 5 2 2 3 3" xfId="7062"/>
    <cellStyle name="Total 5 2 2 3 4" xfId="7063"/>
    <cellStyle name="Total 5 2 2 4" xfId="7064"/>
    <cellStyle name="Total 5 2 2 4 2" xfId="7065"/>
    <cellStyle name="Total 5 2 2 4 2 2" xfId="7066"/>
    <cellStyle name="Total 5 2 2 4 3" xfId="7067"/>
    <cellStyle name="Total 5 2 2 5" xfId="7068"/>
    <cellStyle name="Total 5 2 2 5 2" xfId="7069"/>
    <cellStyle name="Total 5 2 2 6" xfId="7070"/>
    <cellStyle name="Total 5 2 3" xfId="7071"/>
    <cellStyle name="Total 5 2 3 2" xfId="7072"/>
    <cellStyle name="Total 5 2 3 2 2" xfId="7073"/>
    <cellStyle name="Total 5 2 3 2 2 2" xfId="7074"/>
    <cellStyle name="Total 5 2 3 2 2 2 2" xfId="7075"/>
    <cellStyle name="Total 5 2 3 2 2 3" xfId="7076"/>
    <cellStyle name="Total 5 2 3 2 3" xfId="7077"/>
    <cellStyle name="Total 5 2 3 2 3 2" xfId="7078"/>
    <cellStyle name="Total 5 2 3 2 4" xfId="7079"/>
    <cellStyle name="Total 5 2 3 3" xfId="7080"/>
    <cellStyle name="Total 5 2 3 3 2" xfId="7081"/>
    <cellStyle name="Total 5 2 3 3 2 2" xfId="7082"/>
    <cellStyle name="Total 5 2 3 3 3" xfId="7083"/>
    <cellStyle name="Total 5 2 3 3 4" xfId="7084"/>
    <cellStyle name="Total 5 2 3 4" xfId="7085"/>
    <cellStyle name="Total 5 2 3 4 2" xfId="7086"/>
    <cellStyle name="Total 5 2 3 4 2 2" xfId="7087"/>
    <cellStyle name="Total 5 2 3 4 3" xfId="7088"/>
    <cellStyle name="Total 5 2 3 5" xfId="7089"/>
    <cellStyle name="Total 5 2 3 5 2" xfId="7090"/>
    <cellStyle name="Total 5 2 3 6" xfId="7091"/>
    <cellStyle name="Total 5 2 4" xfId="7092"/>
    <cellStyle name="Total 5 2 4 2" xfId="7093"/>
    <cellStyle name="Total 5 2 4 2 2" xfId="7094"/>
    <cellStyle name="Total 5 2 4 2 2 2" xfId="7095"/>
    <cellStyle name="Total 5 2 4 2 2 2 2" xfId="7096"/>
    <cellStyle name="Total 5 2 4 2 2 3" xfId="7097"/>
    <cellStyle name="Total 5 2 4 2 3" xfId="7098"/>
    <cellStyle name="Total 5 2 4 2 3 2" xfId="7099"/>
    <cellStyle name="Total 5 2 4 2 4" xfId="7100"/>
    <cellStyle name="Total 5 2 4 3" xfId="7101"/>
    <cellStyle name="Total 5 2 4 3 2" xfId="7102"/>
    <cellStyle name="Total 5 2 4 3 2 2" xfId="7103"/>
    <cellStyle name="Total 5 2 4 3 3" xfId="7104"/>
    <cellStyle name="Total 5 2 4 3 4" xfId="7105"/>
    <cellStyle name="Total 5 2 4 4" xfId="7106"/>
    <cellStyle name="Total 5 2 4 4 2" xfId="7107"/>
    <cellStyle name="Total 5 2 4 4 2 2" xfId="7108"/>
    <cellStyle name="Total 5 2 4 4 3" xfId="7109"/>
    <cellStyle name="Total 5 2 4 5" xfId="7110"/>
    <cellStyle name="Total 5 2 4 5 2" xfId="7111"/>
    <cellStyle name="Total 5 2 4 6" xfId="7112"/>
    <cellStyle name="Total 5 2 5" xfId="7113"/>
    <cellStyle name="Total 5 2 5 2" xfId="7114"/>
    <cellStyle name="Total 5 3" xfId="7115"/>
    <cellStyle name="Total 5 3 2" xfId="7116"/>
    <cellStyle name="Total 5 3 2 2" xfId="7117"/>
    <cellStyle name="Total 5 3 2 2 2" xfId="7118"/>
    <cellStyle name="Total 5 3 2 2 2 2" xfId="7119"/>
    <cellStyle name="Total 5 3 2 2 2 2 2" xfId="7120"/>
    <cellStyle name="Total 5 3 2 2 2 3" xfId="7121"/>
    <cellStyle name="Total 5 3 2 2 3" xfId="7122"/>
    <cellStyle name="Total 5 3 2 2 3 2" xfId="7123"/>
    <cellStyle name="Total 5 3 2 2 4" xfId="7124"/>
    <cellStyle name="Total 5 3 2 3" xfId="7125"/>
    <cellStyle name="Total 5 3 2 3 2" xfId="7126"/>
    <cellStyle name="Total 5 3 2 3 2 2" xfId="7127"/>
    <cellStyle name="Total 5 3 2 3 3" xfId="7128"/>
    <cellStyle name="Total 5 3 2 3 4" xfId="7129"/>
    <cellStyle name="Total 5 3 2 4" xfId="7130"/>
    <cellStyle name="Total 5 3 2 4 2" xfId="7131"/>
    <cellStyle name="Total 5 3 2 4 2 2" xfId="7132"/>
    <cellStyle name="Total 5 3 2 4 3" xfId="7133"/>
    <cellStyle name="Total 5 3 2 5" xfId="7134"/>
    <cellStyle name="Total 5 3 2 5 2" xfId="7135"/>
    <cellStyle name="Total 5 3 2 6" xfId="7136"/>
    <cellStyle name="Total 5 3 3" xfId="7137"/>
    <cellStyle name="Total 5 3 3 2" xfId="7138"/>
    <cellStyle name="Total 5 3 3 2 2" xfId="7139"/>
    <cellStyle name="Total 5 3 3 2 2 2" xfId="7140"/>
    <cellStyle name="Total 5 3 3 2 2 2 2" xfId="7141"/>
    <cellStyle name="Total 5 3 3 2 2 3" xfId="7142"/>
    <cellStyle name="Total 5 3 3 2 3" xfId="7143"/>
    <cellStyle name="Total 5 3 3 2 3 2" xfId="7144"/>
    <cellStyle name="Total 5 3 3 2 4" xfId="7145"/>
    <cellStyle name="Total 5 3 3 3" xfId="7146"/>
    <cellStyle name="Total 5 3 3 3 2" xfId="7147"/>
    <cellStyle name="Total 5 3 3 3 2 2" xfId="7148"/>
    <cellStyle name="Total 5 3 3 3 3" xfId="7149"/>
    <cellStyle name="Total 5 3 3 3 4" xfId="7150"/>
    <cellStyle name="Total 5 3 3 4" xfId="7151"/>
    <cellStyle name="Total 5 3 3 4 2" xfId="7152"/>
    <cellStyle name="Total 5 3 3 4 2 2" xfId="7153"/>
    <cellStyle name="Total 5 3 3 4 3" xfId="7154"/>
    <cellStyle name="Total 5 3 3 5" xfId="7155"/>
    <cellStyle name="Total 5 3 3 5 2" xfId="7156"/>
    <cellStyle name="Total 5 3 3 6" xfId="7157"/>
    <cellStyle name="Total 5 3 4" xfId="7158"/>
    <cellStyle name="Total 5 3 4 2" xfId="7159"/>
    <cellStyle name="Total 5 3 4 2 2" xfId="7160"/>
    <cellStyle name="Total 5 3 4 2 2 2" xfId="7161"/>
    <cellStyle name="Total 5 3 4 2 3" xfId="7162"/>
    <cellStyle name="Total 5 3 4 3" xfId="7163"/>
    <cellStyle name="Total 5 3 4 3 2" xfId="7164"/>
    <cellStyle name="Total 5 3 4 4" xfId="7165"/>
    <cellStyle name="Total 5 3 5" xfId="7166"/>
    <cellStyle name="Total 5 3 5 2" xfId="7167"/>
    <cellStyle name="Total 5 3 5 2 2" xfId="7168"/>
    <cellStyle name="Total 5 3 5 3" xfId="7169"/>
    <cellStyle name="Total 5 3 5 4" xfId="7170"/>
    <cellStyle name="Total 5 3 6" xfId="7171"/>
    <cellStyle name="Total 5 3 6 2" xfId="7172"/>
    <cellStyle name="Total 5 3 6 2 2" xfId="7173"/>
    <cellStyle name="Total 5 3 6 3" xfId="7174"/>
    <cellStyle name="Total 5 3 7" xfId="7175"/>
    <cellStyle name="Total 5 3 7 2" xfId="7176"/>
    <cellStyle name="Total 5 3 8" xfId="7177"/>
    <cellStyle name="Total 5 4" xfId="7178"/>
    <cellStyle name="Total 5 4 2" xfId="7179"/>
    <cellStyle name="Total 5 4 2 2" xfId="7180"/>
    <cellStyle name="Total 5 4 2 2 2" xfId="7181"/>
    <cellStyle name="Total 5 4 2 2 2 2" xfId="7182"/>
    <cellStyle name="Total 5 4 2 2 3" xfId="7183"/>
    <cellStyle name="Total 5 4 2 3" xfId="7184"/>
    <cellStyle name="Total 5 4 2 3 2" xfId="7185"/>
    <cellStyle name="Total 5 4 2 4" xfId="7186"/>
    <cellStyle name="Total 5 4 3" xfId="7187"/>
    <cellStyle name="Total 5 4 3 2" xfId="7188"/>
    <cellStyle name="Total 5 4 3 2 2" xfId="7189"/>
    <cellStyle name="Total 5 4 3 3" xfId="7190"/>
    <cellStyle name="Total 5 4 3 4" xfId="7191"/>
    <cellStyle name="Total 5 4 4" xfId="7192"/>
    <cellStyle name="Total 5 4 4 2" xfId="7193"/>
    <cellStyle name="Total 5 4 4 2 2" xfId="7194"/>
    <cellStyle name="Total 5 4 4 3" xfId="7195"/>
    <cellStyle name="Total 5 4 5" xfId="7196"/>
    <cellStyle name="Total 5 4 5 2" xfId="7197"/>
    <cellStyle name="Total 5 4 6" xfId="7198"/>
    <cellStyle name="Total 5 5" xfId="7199"/>
    <cellStyle name="Total 5 5 2" xfId="7200"/>
    <cellStyle name="Total 6" xfId="7201"/>
    <cellStyle name="Total 6 2" xfId="7202"/>
    <cellStyle name="Total 6 2 2" xfId="7203"/>
    <cellStyle name="Total 6 2 2 2" xfId="7204"/>
    <cellStyle name="Total 6 2 2 2 2" xfId="7205"/>
    <cellStyle name="Total 6 2 2 2 2 2" xfId="7206"/>
    <cellStyle name="Total 6 2 2 2 2 2 2" xfId="7207"/>
    <cellStyle name="Total 6 2 2 2 2 3" xfId="7208"/>
    <cellStyle name="Total 6 2 2 2 3" xfId="7209"/>
    <cellStyle name="Total 6 2 2 2 3 2" xfId="7210"/>
    <cellStyle name="Total 6 2 2 2 4" xfId="7211"/>
    <cellStyle name="Total 6 2 2 3" xfId="7212"/>
    <cellStyle name="Total 6 2 2 3 2" xfId="7213"/>
    <cellStyle name="Total 6 2 2 3 2 2" xfId="7214"/>
    <cellStyle name="Total 6 2 2 3 3" xfId="7215"/>
    <cellStyle name="Total 6 2 2 3 4" xfId="7216"/>
    <cellStyle name="Total 6 2 2 4" xfId="7217"/>
    <cellStyle name="Total 6 2 2 4 2" xfId="7218"/>
    <cellStyle name="Total 6 2 2 4 2 2" xfId="7219"/>
    <cellStyle name="Total 6 2 2 4 3" xfId="7220"/>
    <cellStyle name="Total 6 2 2 5" xfId="7221"/>
    <cellStyle name="Total 6 2 2 5 2" xfId="7222"/>
    <cellStyle name="Total 6 2 2 6" xfId="7223"/>
    <cellStyle name="Total 6 2 3" xfId="7224"/>
    <cellStyle name="Total 6 2 3 2" xfId="7225"/>
    <cellStyle name="Total 6 2 3 2 2" xfId="7226"/>
    <cellStyle name="Total 6 2 3 2 2 2" xfId="7227"/>
    <cellStyle name="Total 6 2 3 2 2 2 2" xfId="7228"/>
    <cellStyle name="Total 6 2 3 2 2 3" xfId="7229"/>
    <cellStyle name="Total 6 2 3 2 3" xfId="7230"/>
    <cellStyle name="Total 6 2 3 2 3 2" xfId="7231"/>
    <cellStyle name="Total 6 2 3 2 4" xfId="7232"/>
    <cellStyle name="Total 6 2 3 3" xfId="7233"/>
    <cellStyle name="Total 6 2 3 3 2" xfId="7234"/>
    <cellStyle name="Total 6 2 3 3 2 2" xfId="7235"/>
    <cellStyle name="Total 6 2 3 3 3" xfId="7236"/>
    <cellStyle name="Total 6 2 3 3 4" xfId="7237"/>
    <cellStyle name="Total 6 2 3 4" xfId="7238"/>
    <cellStyle name="Total 6 2 3 4 2" xfId="7239"/>
    <cellStyle name="Total 6 2 3 4 2 2" xfId="7240"/>
    <cellStyle name="Total 6 2 3 4 3" xfId="7241"/>
    <cellStyle name="Total 6 2 3 5" xfId="7242"/>
    <cellStyle name="Total 6 2 3 5 2" xfId="7243"/>
    <cellStyle name="Total 6 2 3 6" xfId="7244"/>
    <cellStyle name="Total 6 2 4" xfId="7245"/>
    <cellStyle name="Total 6 2 4 2" xfId="7246"/>
    <cellStyle name="Total 6 2 4 2 2" xfId="7247"/>
    <cellStyle name="Total 6 2 4 2 2 2" xfId="7248"/>
    <cellStyle name="Total 6 2 4 2 3" xfId="7249"/>
    <cellStyle name="Total 6 2 4 3" xfId="7250"/>
    <cellStyle name="Total 6 2 4 3 2" xfId="7251"/>
    <cellStyle name="Total 6 2 4 4" xfId="7252"/>
    <cellStyle name="Total 6 2 5" xfId="7253"/>
    <cellStyle name="Total 6 2 5 2" xfId="7254"/>
    <cellStyle name="Total 6 2 5 2 2" xfId="7255"/>
    <cellStyle name="Total 6 2 5 3" xfId="7256"/>
    <cellStyle name="Total 6 2 5 4" xfId="7257"/>
    <cellStyle name="Total 6 2 6" xfId="7258"/>
    <cellStyle name="Total 6 2 6 2" xfId="7259"/>
    <cellStyle name="Total 6 2 6 2 2" xfId="7260"/>
    <cellStyle name="Total 6 2 6 3" xfId="7261"/>
    <cellStyle name="Total 6 2 7" xfId="7262"/>
    <cellStyle name="Total 6 2 7 2" xfId="7263"/>
    <cellStyle name="Total 6 2 8" xfId="7264"/>
    <cellStyle name="Total 6 3" xfId="7265"/>
    <cellStyle name="Total 6 3 2" xfId="7266"/>
    <cellStyle name="Total 6 3 2 2" xfId="7267"/>
    <cellStyle name="Total 6 3 2 2 2" xfId="7268"/>
    <cellStyle name="Total 6 3 2 2 2 2" xfId="7269"/>
    <cellStyle name="Total 6 3 2 2 3" xfId="7270"/>
    <cellStyle name="Total 6 3 2 3" xfId="7271"/>
    <cellStyle name="Total 6 3 2 3 2" xfId="7272"/>
    <cellStyle name="Total 6 3 2 4" xfId="7273"/>
    <cellStyle name="Total 6 3 3" xfId="7274"/>
    <cellStyle name="Total 6 3 3 2" xfId="7275"/>
    <cellStyle name="Total 6 3 3 2 2" xfId="7276"/>
    <cellStyle name="Total 6 3 3 3" xfId="7277"/>
    <cellStyle name="Total 6 3 3 4" xfId="7278"/>
    <cellStyle name="Total 6 3 4" xfId="7279"/>
    <cellStyle name="Total 6 3 4 2" xfId="7280"/>
    <cellStyle name="Total 6 3 4 2 2" xfId="7281"/>
    <cellStyle name="Total 6 3 4 3" xfId="7282"/>
    <cellStyle name="Total 6 3 5" xfId="7283"/>
    <cellStyle name="Total 6 3 5 2" xfId="7284"/>
    <cellStyle name="Total 6 3 6" xfId="7285"/>
    <cellStyle name="Total 6 4" xfId="7286"/>
    <cellStyle name="Total 6 4 2" xfId="7287"/>
    <cellStyle name="Total 7" xfId="7288"/>
    <cellStyle name="Total 7 2" xfId="7289"/>
    <cellStyle name="Total 7 2 2" xfId="7290"/>
    <cellStyle name="Total 7 2 2 2" xfId="7291"/>
    <cellStyle name="Total 7 2 2 2 2" xfId="7292"/>
    <cellStyle name="Total 7 2 2 2 2 2" xfId="7293"/>
    <cellStyle name="Total 7 2 2 2 3" xfId="7294"/>
    <cellStyle name="Total 7 2 2 3" xfId="7295"/>
    <cellStyle name="Total 7 2 2 3 2" xfId="7296"/>
    <cellStyle name="Total 7 2 2 4" xfId="7297"/>
    <cellStyle name="Total 7 2 3" xfId="7298"/>
    <cellStyle name="Total 7 2 3 2" xfId="7299"/>
    <cellStyle name="Total 7 2 3 2 2" xfId="7300"/>
    <cellStyle name="Total 7 2 3 3" xfId="7301"/>
    <cellStyle name="Total 7 2 3 4" xfId="7302"/>
    <cellStyle name="Total 7 2 4" xfId="7303"/>
    <cellStyle name="Total 7 2 4 2" xfId="7304"/>
    <cellStyle name="Total 7 2 4 2 2" xfId="7305"/>
    <cellStyle name="Total 7 2 4 3" xfId="7306"/>
    <cellStyle name="Total 7 2 5" xfId="7307"/>
    <cellStyle name="Total 7 2 5 2" xfId="7308"/>
    <cellStyle name="Total 7 2 6" xfId="7309"/>
    <cellStyle name="Total 7 3" xfId="7310"/>
    <cellStyle name="Total 7 3 2" xfId="7311"/>
    <cellStyle name="Total 7 3 2 2" xfId="7312"/>
    <cellStyle name="Total 7 3 2 2 2" xfId="7313"/>
    <cellStyle name="Total 7 3 2 2 2 2" xfId="7314"/>
    <cellStyle name="Total 7 3 2 2 3" xfId="7315"/>
    <cellStyle name="Total 7 3 2 3" xfId="7316"/>
    <cellStyle name="Total 7 3 2 3 2" xfId="7317"/>
    <cellStyle name="Total 7 3 2 4" xfId="7318"/>
    <cellStyle name="Total 7 3 3" xfId="7319"/>
    <cellStyle name="Total 7 3 3 2" xfId="7320"/>
    <cellStyle name="Total 7 3 3 2 2" xfId="7321"/>
    <cellStyle name="Total 7 3 3 3" xfId="7322"/>
    <cellStyle name="Total 7 3 3 4" xfId="7323"/>
    <cellStyle name="Total 7 3 4" xfId="7324"/>
    <cellStyle name="Total 7 3 4 2" xfId="7325"/>
    <cellStyle name="Total 7 3 4 2 2" xfId="7326"/>
    <cellStyle name="Total 7 3 4 3" xfId="7327"/>
    <cellStyle name="Total 7 3 5" xfId="7328"/>
    <cellStyle name="Total 7 3 5 2" xfId="7329"/>
    <cellStyle name="Total 7 3 6" xfId="7330"/>
    <cellStyle name="Total 7 4" xfId="7331"/>
    <cellStyle name="Total 7 4 2" xfId="7332"/>
    <cellStyle name="Total 7 4 2 2" xfId="7333"/>
    <cellStyle name="Total 7 4 2 2 2" xfId="7334"/>
    <cellStyle name="Total 7 4 2 3" xfId="7335"/>
    <cellStyle name="Total 7 4 3" xfId="7336"/>
    <cellStyle name="Total 7 4 3 2" xfId="7337"/>
    <cellStyle name="Total 7 4 4" xfId="7338"/>
    <cellStyle name="Total 7 5" xfId="7339"/>
    <cellStyle name="Total 7 5 2" xfId="7340"/>
    <cellStyle name="Total 7 5 2 2" xfId="7341"/>
    <cellStyle name="Total 7 5 3" xfId="7342"/>
    <cellStyle name="Total 7 5 4" xfId="7343"/>
    <cellStyle name="Total 7 6" xfId="7344"/>
    <cellStyle name="Total 7 6 2" xfId="7345"/>
    <cellStyle name="Total 7 6 2 2" xfId="7346"/>
    <cellStyle name="Total 7 6 3" xfId="7347"/>
    <cellStyle name="Total 7 7" xfId="7348"/>
    <cellStyle name="Total 7 7 2" xfId="7349"/>
    <cellStyle name="Total 7 8" xfId="7350"/>
    <cellStyle name="toto" xfId="7351"/>
    <cellStyle name="Warning Text 2" xfId="7352"/>
    <cellStyle name="Warning Text 3" xfId="7353"/>
    <cellStyle name="パーセント 2" xfId="7354"/>
    <cellStyle name="桁区切り 2" xfId="7355"/>
    <cellStyle name="桁区切り_DegitalOption_test" xfId="7356"/>
    <cellStyle name="標準 2" xfId="7357"/>
    <cellStyle name="標準 3" xfId="7358"/>
    <cellStyle name="標準 4" xfId="7359"/>
    <cellStyle name="標準_examplePortfolio" xfId="7360"/>
  </cellStyles>
  <dxfs count="0"/>
  <tableStyles count="0" defaultTableStyle="TableStyleMedium2" defaultPivotStyle="PivotStyleLight16"/>
  <colors>
    <mruColors>
      <color rgb="FF0066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GB" sz="1400" b="0"/>
              <a:t>CDS Par Spreads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564387128774261"/>
          <c:y val="0.10437843087313133"/>
          <c:w val="0.84125901585136509"/>
          <c:h val="0.7863461601566345"/>
        </c:manualLayout>
      </c:layout>
      <c:lineChart>
        <c:grouping val="stacked"/>
        <c:varyColors val="0"/>
        <c:ser>
          <c:idx val="0"/>
          <c:order val="0"/>
          <c:tx>
            <c:strRef>
              <c:f>CDSTermStructure!$D$13</c:f>
              <c:strCache>
                <c:ptCount val="1"/>
                <c:pt idx="0">
                  <c:v>CDS</c:v>
                </c:pt>
              </c:strCache>
            </c:strRef>
          </c:tx>
          <c:marker>
            <c:symbol val="none"/>
          </c:marker>
          <c:cat>
            <c:numRef>
              <c:f>CDSTermStructure!$C$14:$C$29</c:f>
              <c:numCache>
                <c:formatCode>#,##0.0</c:formatCode>
                <c:ptCount val="16"/>
                <c:pt idx="0">
                  <c:v>0.5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  <c:pt idx="12">
                  <c:v>7</c:v>
                </c:pt>
                <c:pt idx="13">
                  <c:v>10</c:v>
                </c:pt>
                <c:pt idx="14">
                  <c:v>10</c:v>
                </c:pt>
                <c:pt idx="15">
                  <c:v>12</c:v>
                </c:pt>
              </c:numCache>
            </c:numRef>
          </c:cat>
          <c:val>
            <c:numRef>
              <c:f>CDSTermStructure!$D$14:$D$29</c:f>
              <c:numCache>
                <c:formatCode>0.0000</c:formatCode>
                <c:ptCount val="16"/>
                <c:pt idx="0">
                  <c:v>19.39</c:v>
                </c:pt>
                <c:pt idx="1">
                  <c:v>19.39</c:v>
                </c:pt>
                <c:pt idx="2" formatCode="General">
                  <c:v>18.290500000000002</c:v>
                </c:pt>
                <c:pt idx="3">
                  <c:v>18.290500000000002</c:v>
                </c:pt>
                <c:pt idx="4" formatCode="General">
                  <c:v>20.575900000000001</c:v>
                </c:pt>
                <c:pt idx="5">
                  <c:v>20.575900000000001</c:v>
                </c:pt>
                <c:pt idx="6" formatCode="General">
                  <c:v>21.926100000000002</c:v>
                </c:pt>
                <c:pt idx="7">
                  <c:v>21.926100000000002</c:v>
                </c:pt>
                <c:pt idx="8" formatCode="General">
                  <c:v>23.193300000000001</c:v>
                </c:pt>
                <c:pt idx="9">
                  <c:v>23.193300000000001</c:v>
                </c:pt>
                <c:pt idx="10" formatCode="General">
                  <c:v>23.375800000000002</c:v>
                </c:pt>
                <c:pt idx="11">
                  <c:v>23.375800000000002</c:v>
                </c:pt>
                <c:pt idx="12" formatCode="General">
                  <c:v>27.547899999999998</c:v>
                </c:pt>
                <c:pt idx="13">
                  <c:v>27.547899999999998</c:v>
                </c:pt>
                <c:pt idx="14" formatCode="General">
                  <c:v>31.603100000000001</c:v>
                </c:pt>
                <c:pt idx="15">
                  <c:v>31.603100000000001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938880"/>
        <c:axId val="272953344"/>
      </c:lineChart>
      <c:dateAx>
        <c:axId val="2729388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272953344"/>
        <c:crosses val="autoZero"/>
        <c:auto val="0"/>
        <c:lblOffset val="100"/>
        <c:baseTimeUnit val="days"/>
      </c:dateAx>
      <c:valAx>
        <c:axId val="272953344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CDS Spread, Bps</a:t>
                </a:r>
              </a:p>
            </c:rich>
          </c:tx>
          <c:layout>
            <c:manualLayout>
              <c:xMode val="edge"/>
              <c:yMode val="edge"/>
              <c:x val="2.6240932481864963E-2"/>
              <c:y val="0.44332506199596539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72938880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Hazard</a:t>
            </a:r>
            <a:r>
              <a:rPr lang="en-US" sz="1400" b="0" baseline="0"/>
              <a:t> Rate</a:t>
            </a:r>
            <a:r>
              <a:rPr lang="en-US" sz="1400" b="0"/>
              <a:t> Term</a:t>
            </a:r>
            <a:r>
              <a:rPr lang="en-US" sz="1400" b="0" baseline="0"/>
              <a:t>-Structure</a:t>
            </a:r>
            <a:endParaRPr lang="en-US" sz="1400" b="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802228427172796"/>
          <c:y val="9.0558241058177752E-2"/>
          <c:w val="0.83771920058916649"/>
          <c:h val="0.82019550187805468"/>
        </c:manualLayout>
      </c:layout>
      <c:areaChart>
        <c:grouping val="standard"/>
        <c:varyColors val="0"/>
        <c:ser>
          <c:idx val="0"/>
          <c:order val="0"/>
          <c:tx>
            <c:v>Hazard Rates</c:v>
          </c:tx>
          <c:spPr>
            <a:pattFill prst="ltVert">
              <a:fgClr>
                <a:schemeClr val="bg1">
                  <a:lumMod val="50000"/>
                </a:schemeClr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solidFill>
                <a:schemeClr val="accent1"/>
              </a:solidFill>
            </a:ln>
          </c:spPr>
          <c:trendline>
            <c:trendlineType val="log"/>
            <c:dispRSqr val="0"/>
            <c:dispEq val="0"/>
          </c:trendline>
          <c:cat>
            <c:numRef>
              <c:f>HazardRateTermStructure!$C$14:$C$29</c:f>
              <c:numCache>
                <c:formatCode>#,##0.0</c:formatCode>
                <c:ptCount val="16"/>
                <c:pt idx="0">
                  <c:v>0.5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5</c:v>
                </c:pt>
                <c:pt idx="10">
                  <c:v>5</c:v>
                </c:pt>
                <c:pt idx="11">
                  <c:v>7</c:v>
                </c:pt>
                <c:pt idx="12">
                  <c:v>7</c:v>
                </c:pt>
                <c:pt idx="13">
                  <c:v>10</c:v>
                </c:pt>
                <c:pt idx="14">
                  <c:v>10</c:v>
                </c:pt>
                <c:pt idx="15">
                  <c:v>12</c:v>
                </c:pt>
              </c:numCache>
            </c:numRef>
          </c:cat>
          <c:val>
            <c:numRef>
              <c:f>HazardRateTermStructure!$D$14:$D$29</c:f>
              <c:numCache>
                <c:formatCode>0.0000%</c:formatCode>
                <c:ptCount val="16"/>
                <c:pt idx="0">
                  <c:v>3.2316668445395002E-3</c:v>
                </c:pt>
                <c:pt idx="1">
                  <c:v>3.2316668445395002E-3</c:v>
                </c:pt>
                <c:pt idx="2">
                  <c:v>2.86606509183936E-3</c:v>
                </c:pt>
                <c:pt idx="3">
                  <c:v>2.86606509183936E-3</c:v>
                </c:pt>
                <c:pt idx="4">
                  <c:v>3.8201043612438898E-3</c:v>
                </c:pt>
                <c:pt idx="5">
                  <c:v>3.8201043612438898E-3</c:v>
                </c:pt>
                <c:pt idx="6">
                  <c:v>4.1208671539279401E-3</c:v>
                </c:pt>
                <c:pt idx="7">
                  <c:v>4.1208671539279401E-3</c:v>
                </c:pt>
                <c:pt idx="8">
                  <c:v>4.5375762757210204E-3</c:v>
                </c:pt>
                <c:pt idx="9">
                  <c:v>4.5375762757210204E-3</c:v>
                </c:pt>
                <c:pt idx="10">
                  <c:v>4.02730951979404E-3</c:v>
                </c:pt>
                <c:pt idx="11">
                  <c:v>4.02730951979404E-3</c:v>
                </c:pt>
                <c:pt idx="12">
                  <c:v>6.5209005142508498E-3</c:v>
                </c:pt>
                <c:pt idx="13">
                  <c:v>6.5209005142508498E-3</c:v>
                </c:pt>
                <c:pt idx="14">
                  <c:v>7.1166200466687797E-3</c:v>
                </c:pt>
                <c:pt idx="15">
                  <c:v>7.1166200466687797E-3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312832"/>
        <c:axId val="280343680"/>
      </c:areaChart>
      <c:dateAx>
        <c:axId val="280312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</a:t>
                </a:r>
                <a:r>
                  <a:rPr lang="en-GB" baseline="0"/>
                  <a:t>, years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5231327628624407"/>
              <c:y val="0.95168059688741435"/>
            </c:manualLayout>
          </c:layout>
          <c:overlay val="0"/>
        </c:title>
        <c:numFmt formatCode="#,##0.0" sourceLinked="0"/>
        <c:majorTickMark val="out"/>
        <c:minorTickMark val="none"/>
        <c:tickLblPos val="nextTo"/>
        <c:crossAx val="280343680"/>
        <c:crosses val="autoZero"/>
        <c:auto val="0"/>
        <c:lblOffset val="100"/>
        <c:baseTimeUnit val="days"/>
        <c:majorUnit val="1"/>
        <c:majorTimeUnit val="days"/>
        <c:minorUnit val="1"/>
        <c:minorTimeUnit val="years"/>
      </c:dateAx>
      <c:valAx>
        <c:axId val="280343680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Hazard Rate,</a:t>
                </a:r>
                <a:r>
                  <a:rPr lang="en-GB" baseline="0"/>
                  <a:t> </a:t>
                </a:r>
                <a:r>
                  <a:rPr lang="en-GB"/>
                  <a:t>%</a:t>
                </a:r>
              </a:p>
            </c:rich>
          </c:tx>
          <c:layout>
            <c:manualLayout>
              <c:xMode val="edge"/>
              <c:yMode val="edge"/>
              <c:x val="1.6078914044085464E-2"/>
              <c:y val="0.35955214458952123"/>
            </c:manualLayout>
          </c:layout>
          <c:overlay val="0"/>
        </c:title>
        <c:numFmt formatCode="0.00%" sourceLinked="0"/>
        <c:majorTickMark val="out"/>
        <c:minorTickMark val="none"/>
        <c:tickLblPos val="nextTo"/>
        <c:spPr>
          <a:ln>
            <a:prstDash val="dashDot"/>
          </a:ln>
        </c:spPr>
        <c:crossAx val="280312832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Survival Probability, Q(t)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352637850899339E-2"/>
          <c:y val="8.0307727985571495E-2"/>
          <c:w val="0.86777184703106258"/>
          <c:h val="0.84616644065445157"/>
        </c:manualLayout>
      </c:layout>
      <c:lineChart>
        <c:grouping val="standard"/>
        <c:varyColors val="0"/>
        <c:ser>
          <c:idx val="0"/>
          <c:order val="0"/>
          <c:tx>
            <c:strRef>
              <c:f>SurvivalProbability!$E$2</c:f>
              <c:strCache>
                <c:ptCount val="1"/>
                <c:pt idx="0">
                  <c:v>Q(t)</c:v>
                </c:pt>
              </c:strCache>
            </c:strRef>
          </c:tx>
          <c:marker>
            <c:symbol val="square"/>
            <c:size val="5"/>
          </c:marker>
          <c:cat>
            <c:numRef>
              <c:f>SurvivalProbability!$C$3:$C$10</c:f>
              <c:numCache>
                <c:formatCode>#,##0.0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10</c:v>
                </c:pt>
              </c:numCache>
            </c:numRef>
          </c:cat>
          <c:val>
            <c:numRef>
              <c:f>SurvivalProbability!$E$3:$E$10</c:f>
              <c:numCache>
                <c:formatCode>#,##0.0000</c:formatCode>
                <c:ptCount val="8"/>
                <c:pt idx="0">
                  <c:v>1</c:v>
                </c:pt>
                <c:pt idx="1">
                  <c:v>0.99713803815172553</c:v>
                </c:pt>
                <c:pt idx="2">
                  <c:v>0.99333613324367465</c:v>
                </c:pt>
                <c:pt idx="3">
                  <c:v>0.98925114961758198</c:v>
                </c:pt>
                <c:pt idx="4">
                  <c:v>0.98477251582600434</c:v>
                </c:pt>
                <c:pt idx="5">
                  <c:v>0.98081450751012156</c:v>
                </c:pt>
                <c:pt idx="6">
                  <c:v>0.96810597108987739</c:v>
                </c:pt>
                <c:pt idx="7">
                  <c:v>0.94765612149647405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667648"/>
        <c:axId val="280669568"/>
      </c:lineChart>
      <c:dateAx>
        <c:axId val="280667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layout>
            <c:manualLayout>
              <c:xMode val="edge"/>
              <c:yMode val="edge"/>
              <c:x val="0.4762429429581182"/>
              <c:y val="0.96069087649667917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crossAx val="280669568"/>
        <c:crosses val="autoZero"/>
        <c:auto val="0"/>
        <c:lblOffset val="100"/>
        <c:baseTimeUnit val="days"/>
      </c:dateAx>
      <c:valAx>
        <c:axId val="280669568"/>
        <c:scaling>
          <c:orientation val="minMax"/>
          <c:max val="1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Survival Probability, Q(t)</a:t>
                </a:r>
              </a:p>
            </c:rich>
          </c:tx>
          <c:layout>
            <c:manualLayout>
              <c:xMode val="edge"/>
              <c:yMode val="edge"/>
              <c:x val="1.2988134664828042E-2"/>
              <c:y val="0.38669987255359345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8066764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/>
            </a:pPr>
            <a:r>
              <a:rPr lang="en-US" sz="1400" b="0"/>
              <a:t>Survival Probability, Q(t)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3352637850899339E-2"/>
          <c:y val="8.0307727985571495E-2"/>
          <c:w val="0.86777184703106258"/>
          <c:h val="0.84616644065445157"/>
        </c:manualLayout>
      </c:layout>
      <c:lineChart>
        <c:grouping val="standard"/>
        <c:varyColors val="0"/>
        <c:ser>
          <c:idx val="0"/>
          <c:order val="0"/>
          <c:tx>
            <c:strRef>
              <c:f>SurvivalProbability!$E$2</c:f>
              <c:strCache>
                <c:ptCount val="1"/>
                <c:pt idx="0">
                  <c:v>Q(t)</c:v>
                </c:pt>
              </c:strCache>
            </c:strRef>
          </c:tx>
          <c:marker>
            <c:symbol val="square"/>
            <c:size val="5"/>
          </c:marker>
          <c:cat>
            <c:numRef>
              <c:f>SurvivalProbability!$C$35:$C$42</c:f>
              <c:numCache>
                <c:formatCode>#,##0.0</c:formatCode>
                <c:ptCount val="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7</c:v>
                </c:pt>
                <c:pt idx="7">
                  <c:v>10</c:v>
                </c:pt>
              </c:numCache>
            </c:numRef>
          </c:cat>
          <c:val>
            <c:numRef>
              <c:f>SurvivalProbability!$E$35:$E$42</c:f>
              <c:numCache>
                <c:formatCode>#,##0.0000</c:formatCode>
                <c:ptCount val="8"/>
                <c:pt idx="0">
                  <c:v>1</c:v>
                </c:pt>
                <c:pt idx="1">
                  <c:v>0.77880078307140488</c:v>
                </c:pt>
                <c:pt idx="2">
                  <c:v>0.60653065971263342</c:v>
                </c:pt>
                <c:pt idx="3">
                  <c:v>0.47236655274101469</c:v>
                </c:pt>
                <c:pt idx="4">
                  <c:v>0.36787944117144233</c:v>
                </c:pt>
                <c:pt idx="5">
                  <c:v>0.28650479686019009</c:v>
                </c:pt>
                <c:pt idx="6">
                  <c:v>0.17377394345044511</c:v>
                </c:pt>
                <c:pt idx="7">
                  <c:v>8.2084998623898786E-2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362368"/>
        <c:axId val="280503808"/>
      </c:lineChart>
      <c:dateAx>
        <c:axId val="280362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Tenor, years</a:t>
                </a:r>
              </a:p>
            </c:rich>
          </c:tx>
          <c:layout>
            <c:manualLayout>
              <c:xMode val="edge"/>
              <c:yMode val="edge"/>
              <c:x val="0.4762429429581182"/>
              <c:y val="0.96069087649667917"/>
            </c:manualLayout>
          </c:layout>
          <c:overlay val="0"/>
        </c:title>
        <c:numFmt formatCode="#,##0.0" sourceLinked="1"/>
        <c:majorTickMark val="out"/>
        <c:minorTickMark val="none"/>
        <c:tickLblPos val="nextTo"/>
        <c:crossAx val="280503808"/>
        <c:crosses val="autoZero"/>
        <c:auto val="0"/>
        <c:lblOffset val="100"/>
        <c:baseTimeUnit val="days"/>
      </c:dateAx>
      <c:valAx>
        <c:axId val="280503808"/>
        <c:scaling>
          <c:orientation val="minMax"/>
          <c:max val="1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GB"/>
                  <a:t>Survival Probability, Q(t)</a:t>
                </a:r>
              </a:p>
            </c:rich>
          </c:tx>
          <c:layout>
            <c:manualLayout>
              <c:xMode val="edge"/>
              <c:yMode val="edge"/>
              <c:x val="9.4325796069879789E-3"/>
              <c:y val="0.39101836071549528"/>
            </c:manualLayout>
          </c:layout>
          <c:overlay val="0"/>
        </c:title>
        <c:numFmt formatCode="#,##0.00" sourceLinked="0"/>
        <c:majorTickMark val="out"/>
        <c:minorTickMark val="none"/>
        <c:tickLblPos val="nextTo"/>
        <c:crossAx val="280362368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3</xdr:col>
      <xdr:colOff>0</xdr:colOff>
      <xdr:row>12</xdr:row>
      <xdr:rowOff>190500</xdr:rowOff>
    </xdr:to>
    <xdr:cxnSp macro="">
      <xdr:nvCxnSpPr>
        <xdr:cNvPr id="3" name="Straight Arrow Connector 2"/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581026</xdr:colOff>
      <xdr:row>13</xdr:row>
      <xdr:rowOff>9524</xdr:rowOff>
    </xdr:from>
    <xdr:to>
      <xdr:col>8</xdr:col>
      <xdr:colOff>95250</xdr:colOff>
      <xdr:row>23</xdr:row>
      <xdr:rowOff>9525</xdr:rowOff>
    </xdr:to>
    <xdr:sp macro="" textlink="">
      <xdr:nvSpPr>
        <xdr:cNvPr id="30" name="Freeform 29"/>
        <xdr:cNvSpPr/>
      </xdr:nvSpPr>
      <xdr:spPr>
        <a:xfrm>
          <a:off x="4848226" y="2495549"/>
          <a:ext cx="123824" cy="1905001"/>
        </a:xfrm>
        <a:custGeom>
          <a:avLst/>
          <a:gdLst>
            <a:gd name="connsiteX0" fmla="*/ 9537 w 638199"/>
            <a:gd name="connsiteY0" fmla="*/ 0 h 2114550"/>
            <a:gd name="connsiteX1" fmla="*/ 628662 w 638199"/>
            <a:gd name="connsiteY1" fmla="*/ 209550 h 2114550"/>
            <a:gd name="connsiteX2" fmla="*/ 12 w 638199"/>
            <a:gd name="connsiteY2" fmla="*/ 390525 h 2114550"/>
            <a:gd name="connsiteX3" fmla="*/ 628662 w 638199"/>
            <a:gd name="connsiteY3" fmla="*/ 590550 h 2114550"/>
            <a:gd name="connsiteX4" fmla="*/ 12 w 638199"/>
            <a:gd name="connsiteY4" fmla="*/ 771525 h 2114550"/>
            <a:gd name="connsiteX5" fmla="*/ 609612 w 638199"/>
            <a:gd name="connsiteY5" fmla="*/ 971550 h 2114550"/>
            <a:gd name="connsiteX6" fmla="*/ 19062 w 638199"/>
            <a:gd name="connsiteY6" fmla="*/ 1162050 h 2114550"/>
            <a:gd name="connsiteX7" fmla="*/ 638187 w 638199"/>
            <a:gd name="connsiteY7" fmla="*/ 1333500 h 2114550"/>
            <a:gd name="connsiteX8" fmla="*/ 12 w 638199"/>
            <a:gd name="connsiteY8" fmla="*/ 1524000 h 2114550"/>
            <a:gd name="connsiteX9" fmla="*/ 619137 w 638199"/>
            <a:gd name="connsiteY9" fmla="*/ 1724025 h 2114550"/>
            <a:gd name="connsiteX10" fmla="*/ 19062 w 638199"/>
            <a:gd name="connsiteY10" fmla="*/ 1914525 h 2114550"/>
            <a:gd name="connsiteX11" fmla="*/ 314337 w 638199"/>
            <a:gd name="connsiteY11" fmla="*/ 2114550 h 2114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38199" h="2114550">
              <a:moveTo>
                <a:pt x="9537" y="0"/>
              </a:moveTo>
              <a:cubicBezTo>
                <a:pt x="319893" y="72231"/>
                <a:pt x="630249" y="144463"/>
                <a:pt x="628662" y="209550"/>
              </a:cubicBezTo>
              <a:cubicBezTo>
                <a:pt x="627075" y="274637"/>
                <a:pt x="12" y="327025"/>
                <a:pt x="12" y="390525"/>
              </a:cubicBezTo>
              <a:cubicBezTo>
                <a:pt x="12" y="454025"/>
                <a:pt x="628662" y="527050"/>
                <a:pt x="628662" y="590550"/>
              </a:cubicBezTo>
              <a:cubicBezTo>
                <a:pt x="628662" y="654050"/>
                <a:pt x="3187" y="708025"/>
                <a:pt x="12" y="771525"/>
              </a:cubicBezTo>
              <a:cubicBezTo>
                <a:pt x="-3163" y="835025"/>
                <a:pt x="606437" y="906463"/>
                <a:pt x="609612" y="971550"/>
              </a:cubicBezTo>
              <a:cubicBezTo>
                <a:pt x="612787" y="1036638"/>
                <a:pt x="14300" y="1101725"/>
                <a:pt x="19062" y="1162050"/>
              </a:cubicBezTo>
              <a:cubicBezTo>
                <a:pt x="23825" y="1222375"/>
                <a:pt x="641362" y="1273175"/>
                <a:pt x="638187" y="1333500"/>
              </a:cubicBezTo>
              <a:cubicBezTo>
                <a:pt x="635012" y="1393825"/>
                <a:pt x="3187" y="1458913"/>
                <a:pt x="12" y="1524000"/>
              </a:cubicBezTo>
              <a:cubicBezTo>
                <a:pt x="-3163" y="1589088"/>
                <a:pt x="615962" y="1658938"/>
                <a:pt x="619137" y="1724025"/>
              </a:cubicBezTo>
              <a:cubicBezTo>
                <a:pt x="622312" y="1789113"/>
                <a:pt x="69862" y="1849438"/>
                <a:pt x="19062" y="1914525"/>
              </a:cubicBezTo>
              <a:cubicBezTo>
                <a:pt x="-31738" y="1979613"/>
                <a:pt x="141299" y="2047081"/>
                <a:pt x="314337" y="2114550"/>
              </a:cubicBezTo>
            </a:path>
          </a:pathLst>
        </a:custGeom>
        <a:noFill/>
        <a:ln w="41275" cmpd="sng">
          <a:solidFill>
            <a:srgbClr val="C00000"/>
          </a:solidFill>
          <a:headEnd type="oval" w="lg" len="lg"/>
          <a:tailEnd type="stealth" w="lg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0</xdr:colOff>
      <xdr:row>5</xdr:row>
      <xdr:rowOff>0</xdr:rowOff>
    </xdr:from>
    <xdr:to>
      <xdr:col>5</xdr:col>
      <xdr:colOff>0</xdr:colOff>
      <xdr:row>12</xdr:row>
      <xdr:rowOff>190500</xdr:rowOff>
    </xdr:to>
    <xdr:cxnSp macro="">
      <xdr:nvCxnSpPr>
        <xdr:cNvPr id="31" name="Straight Arrow Connector 30"/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12</xdr:row>
      <xdr:rowOff>190500</xdr:rowOff>
    </xdr:to>
    <xdr:cxnSp macro="">
      <xdr:nvCxnSpPr>
        <xdr:cNvPr id="32" name="Straight Arrow Connector 31"/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5</xdr:row>
      <xdr:rowOff>0</xdr:rowOff>
    </xdr:from>
    <xdr:to>
      <xdr:col>9</xdr:col>
      <xdr:colOff>0</xdr:colOff>
      <xdr:row>12</xdr:row>
      <xdr:rowOff>190500</xdr:rowOff>
    </xdr:to>
    <xdr:cxnSp macro="">
      <xdr:nvCxnSpPr>
        <xdr:cNvPr id="33" name="Straight Arrow Connector 32"/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12</xdr:row>
      <xdr:rowOff>190500</xdr:rowOff>
    </xdr:to>
    <xdr:cxnSp macro="">
      <xdr:nvCxnSpPr>
        <xdr:cNvPr id="34" name="Straight Arrow Connector 33"/>
        <xdr:cNvCxnSpPr/>
      </xdr:nvCxnSpPr>
      <xdr:spPr>
        <a:xfrm flipV="1">
          <a:off x="2438400" y="571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419100</xdr:colOff>
      <xdr:row>8</xdr:row>
      <xdr:rowOff>19050</xdr:rowOff>
    </xdr:from>
    <xdr:to>
      <xdr:col>9</xdr:col>
      <xdr:colOff>180975</xdr:colOff>
      <xdr:row>9</xdr:row>
      <xdr:rowOff>123825</xdr:rowOff>
    </xdr:to>
    <xdr:sp macro="" textlink="">
      <xdr:nvSpPr>
        <xdr:cNvPr id="2" name="Multiply 1"/>
        <xdr:cNvSpPr/>
      </xdr:nvSpPr>
      <xdr:spPr>
        <a:xfrm>
          <a:off x="5295900" y="1543050"/>
          <a:ext cx="371475" cy="295275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12</xdr:row>
      <xdr:rowOff>190500</xdr:rowOff>
    </xdr:to>
    <xdr:cxnSp macro="">
      <xdr:nvCxnSpPr>
        <xdr:cNvPr id="10" name="Straight Arrow Connector 9"/>
        <xdr:cNvCxnSpPr/>
      </xdr:nvCxnSpPr>
      <xdr:spPr>
        <a:xfrm flipV="1">
          <a:off x="5486400" y="952500"/>
          <a:ext cx="0" cy="1524000"/>
        </a:xfrm>
        <a:prstGeom prst="straightConnector1">
          <a:avLst/>
        </a:prstGeom>
        <a:ln w="25400">
          <a:solidFill>
            <a:schemeClr val="tx2">
              <a:alpha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419100</xdr:colOff>
      <xdr:row>8</xdr:row>
      <xdr:rowOff>19050</xdr:rowOff>
    </xdr:from>
    <xdr:to>
      <xdr:col>11</xdr:col>
      <xdr:colOff>180975</xdr:colOff>
      <xdr:row>9</xdr:row>
      <xdr:rowOff>123825</xdr:rowOff>
    </xdr:to>
    <xdr:sp macro="" textlink="">
      <xdr:nvSpPr>
        <xdr:cNvPr id="11" name="Multiply 10"/>
        <xdr:cNvSpPr/>
      </xdr:nvSpPr>
      <xdr:spPr>
        <a:xfrm>
          <a:off x="5295900" y="1543050"/>
          <a:ext cx="371475" cy="295275"/>
        </a:xfrm>
        <a:prstGeom prst="mathMultipl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9525</xdr:rowOff>
    </xdr:from>
    <xdr:to>
      <xdr:col>10</xdr:col>
      <xdr:colOff>0</xdr:colOff>
      <xdr:row>21</xdr:row>
      <xdr:rowOff>9526</xdr:rowOff>
    </xdr:to>
    <xdr:cxnSp macro="">
      <xdr:nvCxnSpPr>
        <xdr:cNvPr id="2" name="Straight Connector 1"/>
        <xdr:cNvCxnSpPr/>
      </xdr:nvCxnSpPr>
      <xdr:spPr>
        <a:xfrm flipV="1">
          <a:off x="1219200" y="581025"/>
          <a:ext cx="4876800" cy="3133726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9525</xdr:rowOff>
    </xdr:from>
    <xdr:to>
      <xdr:col>4</xdr:col>
      <xdr:colOff>9525</xdr:colOff>
      <xdr:row>25</xdr:row>
      <xdr:rowOff>0</xdr:rowOff>
    </xdr:to>
    <xdr:cxnSp macro="">
      <xdr:nvCxnSpPr>
        <xdr:cNvPr id="3" name="Straight Connector 2"/>
        <xdr:cNvCxnSpPr/>
      </xdr:nvCxnSpPr>
      <xdr:spPr>
        <a:xfrm>
          <a:off x="1219200" y="3714750"/>
          <a:ext cx="1228725" cy="752475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600075</xdr:colOff>
      <xdr:row>17</xdr:row>
      <xdr:rowOff>0</xdr:rowOff>
    </xdr:from>
    <xdr:to>
      <xdr:col>6</xdr:col>
      <xdr:colOff>0</xdr:colOff>
      <xdr:row>20</xdr:row>
      <xdr:rowOff>180975</xdr:rowOff>
    </xdr:to>
    <xdr:cxnSp macro="">
      <xdr:nvCxnSpPr>
        <xdr:cNvPr id="4" name="Straight Connector 3"/>
        <xdr:cNvCxnSpPr/>
      </xdr:nvCxnSpPr>
      <xdr:spPr>
        <a:xfrm>
          <a:off x="2428875" y="2943225"/>
          <a:ext cx="1228725" cy="752475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13</xdr:row>
      <xdr:rowOff>0</xdr:rowOff>
    </xdr:from>
    <xdr:to>
      <xdr:col>8</xdr:col>
      <xdr:colOff>0</xdr:colOff>
      <xdr:row>16</xdr:row>
      <xdr:rowOff>180975</xdr:rowOff>
    </xdr:to>
    <xdr:cxnSp macro="">
      <xdr:nvCxnSpPr>
        <xdr:cNvPr id="5" name="Straight Connector 4"/>
        <xdr:cNvCxnSpPr/>
      </xdr:nvCxnSpPr>
      <xdr:spPr>
        <a:xfrm>
          <a:off x="3648075" y="2152650"/>
          <a:ext cx="1228725" cy="781050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9</xdr:row>
      <xdr:rowOff>9525</xdr:rowOff>
    </xdr:from>
    <xdr:to>
      <xdr:col>10</xdr:col>
      <xdr:colOff>0</xdr:colOff>
      <xdr:row>13</xdr:row>
      <xdr:rowOff>0</xdr:rowOff>
    </xdr:to>
    <xdr:cxnSp macro="">
      <xdr:nvCxnSpPr>
        <xdr:cNvPr id="6" name="Straight Connector 5"/>
        <xdr:cNvCxnSpPr/>
      </xdr:nvCxnSpPr>
      <xdr:spPr>
        <a:xfrm>
          <a:off x="4867275" y="1371600"/>
          <a:ext cx="1228725" cy="781050"/>
        </a:xfrm>
        <a:prstGeom prst="line">
          <a:avLst/>
        </a:prstGeom>
        <a:ln w="19050"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61912</xdr:rowOff>
    </xdr:from>
    <xdr:to>
      <xdr:col>14</xdr:col>
      <xdr:colOff>590549</xdr:colOff>
      <xdr:row>28</xdr:row>
      <xdr:rowOff>38100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114300</xdr:rowOff>
    </xdr:from>
    <xdr:to>
      <xdr:col>16</xdr:col>
      <xdr:colOff>390526</xdr:colOff>
      <xdr:row>29</xdr:row>
      <xdr:rowOff>47625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0</xdr:row>
      <xdr:rowOff>166687</xdr:rowOff>
    </xdr:from>
    <xdr:to>
      <xdr:col>17</xdr:col>
      <xdr:colOff>447675</xdr:colOff>
      <xdr:row>31</xdr:row>
      <xdr:rowOff>142875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33</xdr:row>
      <xdr:rowOff>0</xdr:rowOff>
    </xdr:from>
    <xdr:to>
      <xdr:col>17</xdr:col>
      <xdr:colOff>438151</xdr:colOff>
      <xdr:row>63</xdr:row>
      <xdr:rowOff>166688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4"/>
  <sheetViews>
    <sheetView showGridLines="0" workbookViewId="0"/>
  </sheetViews>
  <sheetFormatPr defaultRowHeight="15"/>
  <sheetData>
    <row r="2" spans="2:12">
      <c r="B2" s="2" t="s">
        <v>37</v>
      </c>
    </row>
    <row r="5" spans="2:12">
      <c r="C5" s="80" t="s">
        <v>76</v>
      </c>
      <c r="D5" s="81"/>
      <c r="E5" s="80" t="s">
        <v>76</v>
      </c>
      <c r="F5" s="81"/>
      <c r="G5" s="80" t="s">
        <v>76</v>
      </c>
      <c r="H5" s="81"/>
      <c r="I5" s="80" t="s">
        <v>76</v>
      </c>
      <c r="J5" s="81"/>
      <c r="K5" s="80" t="s">
        <v>76</v>
      </c>
      <c r="L5" s="81"/>
    </row>
    <row r="13" spans="2:12" ht="15.75" thickBot="1"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</row>
    <row r="14" spans="2:12">
      <c r="C14" s="79" t="s">
        <v>32</v>
      </c>
      <c r="D14" s="79"/>
      <c r="E14" s="79" t="s">
        <v>36</v>
      </c>
      <c r="F14" s="79"/>
      <c r="G14" s="79" t="s">
        <v>35</v>
      </c>
      <c r="H14" s="79"/>
      <c r="I14" s="79" t="s">
        <v>34</v>
      </c>
      <c r="J14" s="79"/>
      <c r="K14" s="79" t="s">
        <v>33</v>
      </c>
      <c r="L14" s="79"/>
    </row>
    <row r="24" spans="7:10">
      <c r="G24" s="80" t="s">
        <v>31</v>
      </c>
      <c r="H24" s="81"/>
      <c r="I24" s="81"/>
      <c r="J24" s="81"/>
    </row>
  </sheetData>
  <mergeCells count="11">
    <mergeCell ref="G24:J24"/>
    <mergeCell ref="C14:D14"/>
    <mergeCell ref="E14:F14"/>
    <mergeCell ref="G14:H14"/>
    <mergeCell ref="I14:J14"/>
    <mergeCell ref="K14:L14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workbookViewId="0"/>
  </sheetViews>
  <sheetFormatPr defaultRowHeight="15.75"/>
  <cols>
    <col min="1" max="16384" width="9.140625" style="55"/>
  </cols>
  <sheetData>
    <row r="1" spans="1:16"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6">
      <c r="B2" s="58" t="s">
        <v>38</v>
      </c>
      <c r="C2" s="54"/>
      <c r="D2" s="54"/>
      <c r="E2" s="54"/>
      <c r="F2" s="54"/>
      <c r="G2" s="54"/>
      <c r="H2" s="54"/>
      <c r="I2" s="54"/>
      <c r="J2" s="54"/>
      <c r="K2" s="54"/>
    </row>
    <row r="3" spans="1:16">
      <c r="A3" s="62"/>
      <c r="B3" s="63"/>
      <c r="C3" s="63"/>
      <c r="D3" s="63"/>
      <c r="E3" s="63"/>
      <c r="F3" s="63"/>
      <c r="G3" s="63"/>
      <c r="H3" s="63"/>
      <c r="I3" s="63"/>
      <c r="J3" s="63"/>
      <c r="K3" s="63"/>
      <c r="L3" s="62"/>
      <c r="M3" s="62"/>
    </row>
    <row r="4" spans="1:16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2"/>
      <c r="M4" s="62"/>
    </row>
    <row r="5" spans="1:16">
      <c r="A5" s="62"/>
      <c r="B5" s="63"/>
      <c r="C5" s="63"/>
      <c r="D5" s="63"/>
      <c r="E5" s="63"/>
      <c r="F5" s="63"/>
      <c r="G5" s="63"/>
      <c r="H5" s="63"/>
      <c r="I5" s="63"/>
      <c r="J5" s="67" t="s">
        <v>72</v>
      </c>
      <c r="K5" s="63"/>
      <c r="L5" s="62"/>
      <c r="M5" s="62"/>
    </row>
    <row r="6" spans="1:16">
      <c r="A6" s="62"/>
      <c r="B6" s="63"/>
      <c r="C6" s="63"/>
      <c r="D6" s="63"/>
      <c r="E6" s="63"/>
      <c r="F6" s="63"/>
      <c r="G6" s="63"/>
      <c r="H6" s="63"/>
      <c r="I6" s="63"/>
      <c r="J6" s="63"/>
      <c r="K6" s="63"/>
      <c r="L6" s="62"/>
      <c r="M6" s="62"/>
    </row>
    <row r="7" spans="1:16" ht="18">
      <c r="A7" s="62"/>
      <c r="B7" s="63"/>
      <c r="C7" s="63"/>
      <c r="D7" s="63"/>
      <c r="E7" s="63"/>
      <c r="F7" s="63"/>
      <c r="G7" s="63"/>
      <c r="H7" s="66" t="s">
        <v>71</v>
      </c>
      <c r="I7" s="63"/>
      <c r="J7" s="63"/>
      <c r="K7" s="63"/>
      <c r="L7" s="62"/>
      <c r="M7" s="62"/>
    </row>
    <row r="8" spans="1:16">
      <c r="A8" s="62"/>
      <c r="B8" s="63"/>
      <c r="C8" s="63"/>
      <c r="D8" s="63"/>
      <c r="E8" s="63"/>
      <c r="F8" s="63"/>
      <c r="G8" s="63"/>
      <c r="H8" s="63"/>
      <c r="I8" s="63"/>
      <c r="J8" s="63"/>
      <c r="K8" s="63"/>
      <c r="L8" s="62"/>
      <c r="M8" s="62"/>
    </row>
    <row r="9" spans="1:16">
      <c r="A9" s="62"/>
      <c r="B9" s="63"/>
      <c r="C9" s="63"/>
      <c r="D9" s="63"/>
      <c r="E9" s="63"/>
      <c r="F9" s="63"/>
      <c r="G9" s="63"/>
      <c r="H9" s="67" t="s">
        <v>70</v>
      </c>
      <c r="I9" s="63"/>
      <c r="J9" s="63"/>
      <c r="K9" s="63"/>
      <c r="L9" s="62"/>
      <c r="M9" s="62"/>
    </row>
    <row r="10" spans="1:16">
      <c r="A10" s="62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2"/>
      <c r="M10" s="62"/>
    </row>
    <row r="11" spans="1:16" ht="18">
      <c r="A11" s="62"/>
      <c r="B11" s="63"/>
      <c r="C11" s="63"/>
      <c r="D11" s="63"/>
      <c r="E11" s="63"/>
      <c r="F11" s="66" t="s">
        <v>69</v>
      </c>
      <c r="G11" s="63"/>
      <c r="H11" s="63"/>
      <c r="I11" s="63"/>
      <c r="J11" s="65" t="s">
        <v>60</v>
      </c>
      <c r="K11" s="63"/>
      <c r="L11" s="62"/>
      <c r="M11" s="62"/>
      <c r="P11"/>
    </row>
    <row r="12" spans="1:16">
      <c r="A12" s="62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2"/>
      <c r="M12" s="62"/>
      <c r="P12"/>
    </row>
    <row r="13" spans="1:16">
      <c r="A13" s="62"/>
      <c r="B13" s="63"/>
      <c r="C13" s="63"/>
      <c r="D13" s="63"/>
      <c r="E13" s="63"/>
      <c r="F13" s="67" t="s">
        <v>68</v>
      </c>
      <c r="G13" s="63"/>
      <c r="H13" s="63"/>
      <c r="I13" s="63"/>
      <c r="J13" s="63"/>
      <c r="K13" s="68" t="s">
        <v>59</v>
      </c>
      <c r="L13" s="62"/>
      <c r="M13" s="62"/>
    </row>
    <row r="14" spans="1:16">
      <c r="A14" s="62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2"/>
      <c r="M14" s="62"/>
    </row>
    <row r="15" spans="1:16" ht="18">
      <c r="A15" s="62"/>
      <c r="B15" s="63"/>
      <c r="C15" s="63"/>
      <c r="D15" s="66" t="s">
        <v>67</v>
      </c>
      <c r="E15" s="63"/>
      <c r="F15" s="63"/>
      <c r="G15" s="63"/>
      <c r="H15" s="65" t="s">
        <v>60</v>
      </c>
      <c r="I15" s="63"/>
      <c r="J15" s="63"/>
      <c r="K15" s="63"/>
      <c r="L15" s="62"/>
      <c r="M15" s="62"/>
    </row>
    <row r="16" spans="1:16">
      <c r="A16" s="62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2"/>
      <c r="M16" s="62"/>
    </row>
    <row r="17" spans="1:13">
      <c r="A17" s="62"/>
      <c r="B17" s="63"/>
      <c r="C17" s="63"/>
      <c r="D17" s="67" t="s">
        <v>66</v>
      </c>
      <c r="E17" s="63"/>
      <c r="F17" s="63"/>
      <c r="G17" s="63"/>
      <c r="H17" s="63"/>
      <c r="I17" s="68" t="s">
        <v>58</v>
      </c>
      <c r="J17" s="63"/>
      <c r="K17" s="63"/>
      <c r="L17" s="62"/>
      <c r="M17" s="62"/>
    </row>
    <row r="18" spans="1:13">
      <c r="A18" s="62"/>
      <c r="C18" s="66"/>
      <c r="D18" s="63"/>
      <c r="E18" s="63"/>
      <c r="F18" s="63"/>
      <c r="G18" s="63"/>
      <c r="H18" s="63"/>
      <c r="I18" s="63"/>
      <c r="J18" s="63"/>
      <c r="K18" s="63"/>
      <c r="L18" s="62"/>
      <c r="M18" s="62"/>
    </row>
    <row r="19" spans="1:13">
      <c r="A19" s="62"/>
      <c r="B19" s="66" t="s">
        <v>65</v>
      </c>
      <c r="C19" s="64"/>
      <c r="D19" s="63"/>
      <c r="E19" s="63"/>
      <c r="F19" s="65" t="s">
        <v>60</v>
      </c>
      <c r="G19" s="63"/>
      <c r="H19" s="63"/>
      <c r="I19" s="63"/>
      <c r="J19" s="63"/>
      <c r="K19" s="63"/>
      <c r="L19" s="62"/>
      <c r="M19" s="62"/>
    </row>
    <row r="20" spans="1:13">
      <c r="A20" s="62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2"/>
      <c r="M20" s="62"/>
    </row>
    <row r="21" spans="1:13">
      <c r="A21" s="62"/>
      <c r="B21" s="63"/>
      <c r="C21" s="63"/>
      <c r="D21" s="63"/>
      <c r="E21" s="63"/>
      <c r="F21" s="63"/>
      <c r="G21" s="68" t="s">
        <v>57</v>
      </c>
      <c r="H21" s="63"/>
      <c r="I21" s="63"/>
      <c r="J21" s="63"/>
      <c r="K21" s="63"/>
      <c r="L21" s="62"/>
      <c r="M21" s="62"/>
    </row>
    <row r="22" spans="1:13">
      <c r="A22" s="62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2"/>
      <c r="M22" s="62"/>
    </row>
    <row r="23" spans="1:13">
      <c r="A23" s="62"/>
      <c r="B23" s="63"/>
      <c r="C23" s="63"/>
      <c r="D23" s="65" t="s">
        <v>60</v>
      </c>
      <c r="E23" s="63"/>
      <c r="F23" s="63"/>
      <c r="G23" s="63"/>
      <c r="H23" s="63"/>
      <c r="I23" s="63"/>
      <c r="J23" s="63"/>
      <c r="K23" s="63"/>
      <c r="L23" s="62"/>
      <c r="M23" s="62"/>
    </row>
    <row r="24" spans="1:13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2"/>
      <c r="M24" s="62"/>
    </row>
    <row r="25" spans="1:13">
      <c r="A25" s="62"/>
      <c r="B25" s="63"/>
      <c r="C25" s="63"/>
      <c r="D25" s="63"/>
      <c r="E25" s="68" t="s">
        <v>56</v>
      </c>
      <c r="F25" s="63"/>
      <c r="G25" s="63"/>
      <c r="H25" s="63"/>
      <c r="I25" s="63"/>
      <c r="J25" s="63"/>
      <c r="K25" s="63"/>
      <c r="L25" s="62"/>
      <c r="M25" s="62"/>
    </row>
    <row r="26" spans="1:13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2"/>
      <c r="M26" s="62"/>
    </row>
    <row r="29" spans="1:13" ht="16.5" thickBot="1">
      <c r="C29" s="56"/>
      <c r="D29" s="56"/>
      <c r="E29" s="57"/>
      <c r="F29" s="56"/>
      <c r="G29" s="57"/>
      <c r="H29" s="56"/>
      <c r="I29" s="57"/>
      <c r="J29" s="56"/>
      <c r="K29" s="57"/>
      <c r="L29" s="56"/>
    </row>
    <row r="30" spans="1:13">
      <c r="D30" s="82" t="s">
        <v>61</v>
      </c>
      <c r="E30" s="82"/>
      <c r="F30" s="82" t="s">
        <v>62</v>
      </c>
      <c r="G30" s="82"/>
      <c r="H30" s="82" t="s">
        <v>63</v>
      </c>
      <c r="I30" s="82"/>
      <c r="J30" s="82" t="s">
        <v>64</v>
      </c>
      <c r="K30" s="82"/>
    </row>
  </sheetData>
  <mergeCells count="4">
    <mergeCell ref="D30:E30"/>
    <mergeCell ref="F30:G30"/>
    <mergeCell ref="H30:I30"/>
    <mergeCell ref="J30:K3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9"/>
  <sheetViews>
    <sheetView showGridLines="0" workbookViewId="0"/>
  </sheetViews>
  <sheetFormatPr defaultRowHeight="15"/>
  <sheetData>
    <row r="2" spans="2:24">
      <c r="B2" s="3" t="s">
        <v>50</v>
      </c>
      <c r="C2" s="3" t="s">
        <v>41</v>
      </c>
      <c r="D2" s="3" t="s">
        <v>52</v>
      </c>
    </row>
    <row r="3" spans="2:24">
      <c r="B3" s="48" t="s">
        <v>49</v>
      </c>
      <c r="C3" s="51">
        <v>0.5</v>
      </c>
      <c r="D3" s="52">
        <v>19.39</v>
      </c>
    </row>
    <row r="4" spans="2:24">
      <c r="B4" s="48" t="s">
        <v>48</v>
      </c>
      <c r="C4" s="51">
        <v>1</v>
      </c>
      <c r="D4" s="48">
        <v>18.290500000000002</v>
      </c>
    </row>
    <row r="5" spans="2:24">
      <c r="B5" s="48" t="s">
        <v>47</v>
      </c>
      <c r="C5" s="51">
        <v>2</v>
      </c>
      <c r="D5" s="48">
        <v>20.575900000000001</v>
      </c>
    </row>
    <row r="6" spans="2:24">
      <c r="B6" s="48" t="s">
        <v>46</v>
      </c>
      <c r="C6" s="51">
        <v>3</v>
      </c>
      <c r="D6" s="48">
        <v>21.926100000000002</v>
      </c>
    </row>
    <row r="7" spans="2:24">
      <c r="B7" s="48" t="s">
        <v>45</v>
      </c>
      <c r="C7" s="51">
        <v>4</v>
      </c>
      <c r="D7" s="48">
        <v>23.193300000000001</v>
      </c>
    </row>
    <row r="8" spans="2:24">
      <c r="B8" s="48" t="s">
        <v>44</v>
      </c>
      <c r="C8" s="51">
        <v>5</v>
      </c>
      <c r="D8" s="48">
        <v>23.375800000000002</v>
      </c>
      <c r="W8" s="51"/>
    </row>
    <row r="9" spans="2:24">
      <c r="B9" s="48" t="s">
        <v>43</v>
      </c>
      <c r="C9" s="51">
        <v>7</v>
      </c>
      <c r="D9" s="48">
        <v>27.547899999999998</v>
      </c>
      <c r="W9" s="51"/>
      <c r="X9" s="52"/>
    </row>
    <row r="10" spans="2:24">
      <c r="B10" s="48" t="s">
        <v>42</v>
      </c>
      <c r="C10" s="51">
        <v>10</v>
      </c>
      <c r="D10" s="48">
        <v>31.603100000000001</v>
      </c>
      <c r="W10" s="51"/>
      <c r="X10" s="52"/>
    </row>
    <row r="11" spans="2:24">
      <c r="C11" s="50"/>
      <c r="W11" s="51"/>
      <c r="X11" s="49"/>
    </row>
    <row r="12" spans="2:24">
      <c r="C12" s="50"/>
      <c r="W12" s="51"/>
      <c r="X12" s="49"/>
    </row>
    <row r="13" spans="2:24">
      <c r="B13" s="3" t="s">
        <v>50</v>
      </c>
      <c r="C13" s="3" t="s">
        <v>41</v>
      </c>
      <c r="D13" s="3" t="s">
        <v>52</v>
      </c>
      <c r="W13" s="51"/>
      <c r="X13" s="49"/>
    </row>
    <row r="14" spans="2:24">
      <c r="B14" s="49" t="s">
        <v>49</v>
      </c>
      <c r="C14" s="51">
        <v>0.5</v>
      </c>
      <c r="D14" s="52">
        <f>D3</f>
        <v>19.39</v>
      </c>
    </row>
    <row r="15" spans="2:24">
      <c r="B15" s="59"/>
      <c r="C15" s="60">
        <f>C16</f>
        <v>1</v>
      </c>
      <c r="D15" s="61">
        <f>D14</f>
        <v>19.39</v>
      </c>
    </row>
    <row r="16" spans="2:24">
      <c r="B16" s="49" t="s">
        <v>48</v>
      </c>
      <c r="C16" s="51">
        <v>1</v>
      </c>
      <c r="D16" s="49">
        <f>D4</f>
        <v>18.290500000000002</v>
      </c>
    </row>
    <row r="17" spans="2:4">
      <c r="B17" s="59"/>
      <c r="C17" s="60">
        <f>C18</f>
        <v>2</v>
      </c>
      <c r="D17" s="61">
        <f>D16</f>
        <v>18.290500000000002</v>
      </c>
    </row>
    <row r="18" spans="2:4">
      <c r="B18" s="49" t="s">
        <v>47</v>
      </c>
      <c r="C18" s="51">
        <v>2</v>
      </c>
      <c r="D18" s="49">
        <f>D5</f>
        <v>20.575900000000001</v>
      </c>
    </row>
    <row r="19" spans="2:4">
      <c r="B19" s="59"/>
      <c r="C19" s="60">
        <f>C20</f>
        <v>3</v>
      </c>
      <c r="D19" s="61">
        <f>D18</f>
        <v>20.575900000000001</v>
      </c>
    </row>
    <row r="20" spans="2:4">
      <c r="B20" s="49" t="s">
        <v>46</v>
      </c>
      <c r="C20" s="51">
        <v>3</v>
      </c>
      <c r="D20" s="49">
        <f>D6</f>
        <v>21.926100000000002</v>
      </c>
    </row>
    <row r="21" spans="2:4">
      <c r="B21" s="59"/>
      <c r="C21" s="60">
        <f>C22</f>
        <v>4</v>
      </c>
      <c r="D21" s="61">
        <f>D20</f>
        <v>21.926100000000002</v>
      </c>
    </row>
    <row r="22" spans="2:4">
      <c r="B22" s="49" t="s">
        <v>45</v>
      </c>
      <c r="C22" s="51">
        <v>4</v>
      </c>
      <c r="D22" s="49">
        <f>D7</f>
        <v>23.193300000000001</v>
      </c>
    </row>
    <row r="23" spans="2:4">
      <c r="B23" s="59"/>
      <c r="C23" s="60">
        <f>C24</f>
        <v>5</v>
      </c>
      <c r="D23" s="61">
        <f>D22</f>
        <v>23.193300000000001</v>
      </c>
    </row>
    <row r="24" spans="2:4">
      <c r="B24" s="49" t="s">
        <v>44</v>
      </c>
      <c r="C24" s="51">
        <v>5</v>
      </c>
      <c r="D24" s="49">
        <f>D8</f>
        <v>23.375800000000002</v>
      </c>
    </row>
    <row r="25" spans="2:4">
      <c r="B25" s="59"/>
      <c r="C25" s="60">
        <f>C26</f>
        <v>7</v>
      </c>
      <c r="D25" s="61">
        <f>D24</f>
        <v>23.375800000000002</v>
      </c>
    </row>
    <row r="26" spans="2:4">
      <c r="B26" s="49" t="s">
        <v>43</v>
      </c>
      <c r="C26" s="51">
        <v>7</v>
      </c>
      <c r="D26" s="49">
        <f>D9</f>
        <v>27.547899999999998</v>
      </c>
    </row>
    <row r="27" spans="2:4">
      <c r="B27" s="59"/>
      <c r="C27" s="60">
        <f>C28</f>
        <v>10</v>
      </c>
      <c r="D27" s="61">
        <f>D26</f>
        <v>27.547899999999998</v>
      </c>
    </row>
    <row r="28" spans="2:4">
      <c r="B28" s="49" t="s">
        <v>42</v>
      </c>
      <c r="C28" s="51">
        <v>10</v>
      </c>
      <c r="D28" s="49">
        <f>D10</f>
        <v>31.603100000000001</v>
      </c>
    </row>
    <row r="29" spans="2:4">
      <c r="B29" s="59"/>
      <c r="C29" s="60">
        <v>12</v>
      </c>
      <c r="D29" s="61">
        <f>D28</f>
        <v>31.603100000000001</v>
      </c>
    </row>
  </sheetData>
  <sortState ref="B14:D28">
    <sortCondition ref="C14:C28"/>
  </sortState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77"/>
  <sheetViews>
    <sheetView showGridLines="0" workbookViewId="0"/>
  </sheetViews>
  <sheetFormatPr defaultRowHeight="15"/>
  <sheetData>
    <row r="2" spans="2:4">
      <c r="B2" s="3" t="s">
        <v>50</v>
      </c>
      <c r="C2" s="3" t="s">
        <v>41</v>
      </c>
      <c r="D2" s="3" t="s">
        <v>51</v>
      </c>
    </row>
    <row r="3" spans="2:4">
      <c r="B3" s="48" t="s">
        <v>49</v>
      </c>
      <c r="C3" s="51">
        <v>0.5</v>
      </c>
      <c r="D3" s="53">
        <v>3.2316668445395002E-3</v>
      </c>
    </row>
    <row r="4" spans="2:4">
      <c r="B4" s="48" t="s">
        <v>48</v>
      </c>
      <c r="C4" s="51">
        <v>1</v>
      </c>
      <c r="D4" s="53">
        <v>2.86606509183936E-3</v>
      </c>
    </row>
    <row r="5" spans="2:4">
      <c r="B5" s="48" t="s">
        <v>47</v>
      </c>
      <c r="C5" s="51">
        <v>2</v>
      </c>
      <c r="D5" s="53">
        <v>3.8201043612438898E-3</v>
      </c>
    </row>
    <row r="6" spans="2:4">
      <c r="B6" s="48" t="s">
        <v>46</v>
      </c>
      <c r="C6" s="51">
        <v>3</v>
      </c>
      <c r="D6" s="53">
        <v>4.1208671539279401E-3</v>
      </c>
    </row>
    <row r="7" spans="2:4">
      <c r="B7" s="48" t="s">
        <v>45</v>
      </c>
      <c r="C7" s="51">
        <v>4</v>
      </c>
      <c r="D7" s="53">
        <v>4.5375762757210204E-3</v>
      </c>
    </row>
    <row r="8" spans="2:4">
      <c r="B8" s="48" t="s">
        <v>44</v>
      </c>
      <c r="C8" s="51">
        <v>5</v>
      </c>
      <c r="D8" s="53">
        <v>4.02730951979404E-3</v>
      </c>
    </row>
    <row r="9" spans="2:4">
      <c r="B9" s="48" t="s">
        <v>43</v>
      </c>
      <c r="C9" s="51">
        <v>7</v>
      </c>
      <c r="D9" s="53">
        <v>6.5209005142508498E-3</v>
      </c>
    </row>
    <row r="10" spans="2:4">
      <c r="B10" s="48" t="s">
        <v>42</v>
      </c>
      <c r="C10" s="51">
        <v>10</v>
      </c>
      <c r="D10" s="53">
        <v>7.1166200466687797E-3</v>
      </c>
    </row>
    <row r="11" spans="2:4">
      <c r="C11" s="50"/>
    </row>
    <row r="12" spans="2:4">
      <c r="C12" s="50"/>
    </row>
    <row r="13" spans="2:4">
      <c r="B13" s="3" t="s">
        <v>50</v>
      </c>
      <c r="C13" s="3" t="s">
        <v>41</v>
      </c>
      <c r="D13" s="3" t="s">
        <v>51</v>
      </c>
    </row>
    <row r="14" spans="2:4">
      <c r="B14" s="49" t="s">
        <v>49</v>
      </c>
      <c r="C14" s="51">
        <v>0.5</v>
      </c>
      <c r="D14" s="69">
        <f>D3</f>
        <v>3.2316668445395002E-3</v>
      </c>
    </row>
    <row r="15" spans="2:4">
      <c r="B15" s="59"/>
      <c r="C15" s="60">
        <f>C16</f>
        <v>1</v>
      </c>
      <c r="D15" s="70">
        <f>D14</f>
        <v>3.2316668445395002E-3</v>
      </c>
    </row>
    <row r="16" spans="2:4">
      <c r="B16" s="49" t="s">
        <v>48</v>
      </c>
      <c r="C16" s="51">
        <v>1</v>
      </c>
      <c r="D16" s="69">
        <f>D4</f>
        <v>2.86606509183936E-3</v>
      </c>
    </row>
    <row r="17" spans="2:4">
      <c r="B17" s="59"/>
      <c r="C17" s="60">
        <f>C18</f>
        <v>2</v>
      </c>
      <c r="D17" s="70">
        <f>D16</f>
        <v>2.86606509183936E-3</v>
      </c>
    </row>
    <row r="18" spans="2:4">
      <c r="B18" s="49" t="s">
        <v>47</v>
      </c>
      <c r="C18" s="51">
        <v>2</v>
      </c>
      <c r="D18" s="69">
        <f>D5</f>
        <v>3.8201043612438898E-3</v>
      </c>
    </row>
    <row r="19" spans="2:4">
      <c r="B19" s="59"/>
      <c r="C19" s="60">
        <f>C20</f>
        <v>3</v>
      </c>
      <c r="D19" s="70">
        <f>D18</f>
        <v>3.8201043612438898E-3</v>
      </c>
    </row>
    <row r="20" spans="2:4">
      <c r="B20" s="49" t="s">
        <v>46</v>
      </c>
      <c r="C20" s="51">
        <v>3</v>
      </c>
      <c r="D20" s="69">
        <f>D6</f>
        <v>4.1208671539279401E-3</v>
      </c>
    </row>
    <row r="21" spans="2:4">
      <c r="B21" s="59"/>
      <c r="C21" s="60">
        <f>C22</f>
        <v>4</v>
      </c>
      <c r="D21" s="70">
        <f>D20</f>
        <v>4.1208671539279401E-3</v>
      </c>
    </row>
    <row r="22" spans="2:4">
      <c r="B22" s="49" t="s">
        <v>45</v>
      </c>
      <c r="C22" s="51">
        <v>4</v>
      </c>
      <c r="D22" s="69">
        <f>D7</f>
        <v>4.5375762757210204E-3</v>
      </c>
    </row>
    <row r="23" spans="2:4">
      <c r="B23" s="59"/>
      <c r="C23" s="60">
        <f>C24</f>
        <v>5</v>
      </c>
      <c r="D23" s="70">
        <f>D22</f>
        <v>4.5375762757210204E-3</v>
      </c>
    </row>
    <row r="24" spans="2:4">
      <c r="B24" s="49" t="s">
        <v>44</v>
      </c>
      <c r="C24" s="51">
        <v>5</v>
      </c>
      <c r="D24" s="69">
        <f>D8</f>
        <v>4.02730951979404E-3</v>
      </c>
    </row>
    <row r="25" spans="2:4">
      <c r="B25" s="59"/>
      <c r="C25" s="60">
        <f>C26</f>
        <v>7</v>
      </c>
      <c r="D25" s="70">
        <f>D24</f>
        <v>4.02730951979404E-3</v>
      </c>
    </row>
    <row r="26" spans="2:4">
      <c r="B26" s="49" t="s">
        <v>43</v>
      </c>
      <c r="C26" s="51">
        <v>7</v>
      </c>
      <c r="D26" s="69">
        <f>D9</f>
        <v>6.5209005142508498E-3</v>
      </c>
    </row>
    <row r="27" spans="2:4">
      <c r="B27" s="59"/>
      <c r="C27" s="60">
        <f>C28</f>
        <v>10</v>
      </c>
      <c r="D27" s="70">
        <f>D26</f>
        <v>6.5209005142508498E-3</v>
      </c>
    </row>
    <row r="28" spans="2:4">
      <c r="B28" s="49" t="s">
        <v>42</v>
      </c>
      <c r="C28" s="51">
        <v>10</v>
      </c>
      <c r="D28" s="69">
        <f>D10</f>
        <v>7.1166200466687797E-3</v>
      </c>
    </row>
    <row r="29" spans="2:4">
      <c r="B29" s="59"/>
      <c r="C29" s="60">
        <v>12</v>
      </c>
      <c r="D29" s="70">
        <f>D28</f>
        <v>7.1166200466687797E-3</v>
      </c>
    </row>
    <row r="30" spans="2:4">
      <c r="D30" s="72"/>
    </row>
    <row r="32" spans="2:4">
      <c r="C32" s="71"/>
    </row>
    <row r="33" spans="3:3">
      <c r="C33" s="71"/>
    </row>
    <row r="34" spans="3:3">
      <c r="C34" s="71"/>
    </row>
    <row r="35" spans="3:3">
      <c r="C35" s="71"/>
    </row>
    <row r="36" spans="3:3">
      <c r="C36" s="71"/>
    </row>
    <row r="37" spans="3:3">
      <c r="C37" s="71"/>
    </row>
    <row r="38" spans="3:3">
      <c r="C38" s="71"/>
    </row>
    <row r="39" spans="3:3">
      <c r="C39" s="71"/>
    </row>
    <row r="41" spans="3:3">
      <c r="C41" s="71"/>
    </row>
    <row r="43" spans="3:3">
      <c r="C43" s="71"/>
    </row>
    <row r="45" spans="3:3">
      <c r="C45" s="71"/>
    </row>
    <row r="47" spans="3:3">
      <c r="C47" s="71"/>
    </row>
    <row r="48" spans="3:3">
      <c r="C48" s="71"/>
    </row>
    <row r="49" spans="3:3">
      <c r="C49" s="71"/>
    </row>
    <row r="50" spans="3:3">
      <c r="C50" s="71"/>
    </row>
    <row r="51" spans="3:3">
      <c r="C51" s="71"/>
    </row>
    <row r="52" spans="3:3">
      <c r="C52" s="71"/>
    </row>
    <row r="53" spans="3:3">
      <c r="C53" s="71"/>
    </row>
    <row r="54" spans="3:3">
      <c r="C54" s="71"/>
    </row>
    <row r="55" spans="3:3">
      <c r="C55" s="71"/>
    </row>
    <row r="56" spans="3:3">
      <c r="C56" s="71"/>
    </row>
    <row r="57" spans="3:3">
      <c r="C57" s="71"/>
    </row>
    <row r="58" spans="3:3">
      <c r="C58" s="71"/>
    </row>
    <row r="59" spans="3:3">
      <c r="C59" s="71"/>
    </row>
    <row r="60" spans="3:3">
      <c r="C60" s="71"/>
    </row>
    <row r="61" spans="3:3">
      <c r="C61" s="71"/>
    </row>
    <row r="62" spans="3:3">
      <c r="C62" s="71"/>
    </row>
    <row r="63" spans="3:3">
      <c r="C63" s="71"/>
    </row>
    <row r="64" spans="3:3">
      <c r="C64" s="71"/>
    </row>
    <row r="65" spans="3:3">
      <c r="C65" s="71"/>
    </row>
    <row r="66" spans="3:3">
      <c r="C66" s="71"/>
    </row>
    <row r="67" spans="3:3">
      <c r="C67" s="71"/>
    </row>
    <row r="68" spans="3:3">
      <c r="C68" s="71"/>
    </row>
    <row r="69" spans="3:3">
      <c r="C69" s="71"/>
    </row>
    <row r="70" spans="3:3">
      <c r="C70" s="71"/>
    </row>
    <row r="71" spans="3:3">
      <c r="C71" s="71"/>
    </row>
    <row r="72" spans="3:3">
      <c r="C72" s="71"/>
    </row>
    <row r="73" spans="3:3">
      <c r="C73" s="71"/>
    </row>
    <row r="74" spans="3:3">
      <c r="C74" s="71"/>
    </row>
    <row r="75" spans="3:3">
      <c r="C75" s="71"/>
    </row>
    <row r="76" spans="3:3">
      <c r="C76" s="71"/>
    </row>
    <row r="77" spans="3:3">
      <c r="C77" s="7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0"/>
  <sheetViews>
    <sheetView showGridLines="0" workbookViewId="0"/>
  </sheetViews>
  <sheetFormatPr defaultRowHeight="15"/>
  <cols>
    <col min="4" max="4" width="10.140625" bestFit="1" customWidth="1"/>
  </cols>
  <sheetData>
    <row r="2" spans="1:5">
      <c r="B2" s="3" t="s">
        <v>50</v>
      </c>
      <c r="C2" s="3" t="s">
        <v>41</v>
      </c>
      <c r="D2" s="3" t="s">
        <v>51</v>
      </c>
      <c r="E2" s="3" t="s">
        <v>74</v>
      </c>
    </row>
    <row r="3" spans="1:5">
      <c r="A3" s="69"/>
      <c r="C3" s="51">
        <v>0</v>
      </c>
      <c r="D3" s="78" t="s">
        <v>75</v>
      </c>
      <c r="E3" s="77">
        <f>EXP(C3)</f>
        <v>1</v>
      </c>
    </row>
    <row r="4" spans="1:5">
      <c r="A4" s="69"/>
      <c r="B4" s="73" t="s">
        <v>48</v>
      </c>
      <c r="C4" s="51">
        <v>1</v>
      </c>
      <c r="D4" s="69">
        <v>2.86606509183936E-3</v>
      </c>
      <c r="E4" s="77">
        <f t="shared" ref="E4:E10" si="0">EXP(-D4*(C4-C3))*E3</f>
        <v>0.99713803815172553</v>
      </c>
    </row>
    <row r="5" spans="1:5">
      <c r="A5" s="69"/>
      <c r="B5" s="73" t="s">
        <v>47</v>
      </c>
      <c r="C5" s="51">
        <v>2</v>
      </c>
      <c r="D5" s="69">
        <v>3.8201043612438898E-3</v>
      </c>
      <c r="E5" s="77">
        <f t="shared" si="0"/>
        <v>0.99333613324367465</v>
      </c>
    </row>
    <row r="6" spans="1:5">
      <c r="A6" s="69"/>
      <c r="B6" s="73" t="s">
        <v>46</v>
      </c>
      <c r="C6" s="51">
        <v>3</v>
      </c>
      <c r="D6" s="69">
        <v>4.1208671539279401E-3</v>
      </c>
      <c r="E6" s="77">
        <f t="shared" si="0"/>
        <v>0.98925114961758198</v>
      </c>
    </row>
    <row r="7" spans="1:5">
      <c r="A7" s="69"/>
      <c r="B7" s="73" t="s">
        <v>45</v>
      </c>
      <c r="C7" s="51">
        <v>4</v>
      </c>
      <c r="D7" s="69">
        <v>4.5375762757210204E-3</v>
      </c>
      <c r="E7" s="77">
        <f t="shared" si="0"/>
        <v>0.98477251582600434</v>
      </c>
    </row>
    <row r="8" spans="1:5">
      <c r="A8" s="69"/>
      <c r="B8" s="73" t="s">
        <v>44</v>
      </c>
      <c r="C8" s="51">
        <v>5</v>
      </c>
      <c r="D8" s="69">
        <v>4.02730951979404E-3</v>
      </c>
      <c r="E8" s="77">
        <f t="shared" si="0"/>
        <v>0.98081450751012156</v>
      </c>
    </row>
    <row r="9" spans="1:5">
      <c r="A9" s="69"/>
      <c r="B9" s="73" t="s">
        <v>43</v>
      </c>
      <c r="C9" s="51">
        <v>7</v>
      </c>
      <c r="D9" s="69">
        <v>6.5209005142508498E-3</v>
      </c>
      <c r="E9" s="77">
        <f t="shared" si="0"/>
        <v>0.96810597108987739</v>
      </c>
    </row>
    <row r="10" spans="1:5">
      <c r="A10" s="69"/>
      <c r="B10" s="73" t="s">
        <v>42</v>
      </c>
      <c r="C10" s="51">
        <v>10</v>
      </c>
      <c r="D10" s="69">
        <v>7.1166200466687797E-3</v>
      </c>
      <c r="E10" s="77">
        <f t="shared" si="0"/>
        <v>0.94765612149647405</v>
      </c>
    </row>
    <row r="11" spans="1:5">
      <c r="D11" s="69"/>
    </row>
    <row r="13" spans="1:5">
      <c r="B13" s="73"/>
    </row>
    <row r="18" spans="2:2">
      <c r="B18" s="75"/>
    </row>
    <row r="34" spans="2:5">
      <c r="B34" s="3" t="s">
        <v>50</v>
      </c>
      <c r="C34" s="3" t="s">
        <v>41</v>
      </c>
      <c r="D34" s="3" t="s">
        <v>51</v>
      </c>
      <c r="E34" s="3" t="s">
        <v>74</v>
      </c>
    </row>
    <row r="35" spans="2:5">
      <c r="C35" s="51">
        <v>0</v>
      </c>
      <c r="D35" s="78" t="s">
        <v>75</v>
      </c>
      <c r="E35" s="77">
        <f>EXP(C35)</f>
        <v>1</v>
      </c>
    </row>
    <row r="36" spans="2:5">
      <c r="B36" s="73" t="s">
        <v>48</v>
      </c>
      <c r="C36" s="51">
        <v>1</v>
      </c>
      <c r="D36" s="69">
        <v>0.25</v>
      </c>
      <c r="E36" s="77">
        <f t="shared" ref="E36:E42" si="1">EXP(-D36*(C36-C35))*E35</f>
        <v>0.77880078307140488</v>
      </c>
    </row>
    <row r="37" spans="2:5">
      <c r="B37" s="73" t="s">
        <v>47</v>
      </c>
      <c r="C37" s="51">
        <v>2</v>
      </c>
      <c r="D37" s="69">
        <v>0.25</v>
      </c>
      <c r="E37" s="77">
        <f t="shared" si="1"/>
        <v>0.60653065971263342</v>
      </c>
    </row>
    <row r="38" spans="2:5">
      <c r="B38" s="73" t="s">
        <v>46</v>
      </c>
      <c r="C38" s="51">
        <v>3</v>
      </c>
      <c r="D38" s="69">
        <v>0.25</v>
      </c>
      <c r="E38" s="77">
        <f t="shared" si="1"/>
        <v>0.47236655274101469</v>
      </c>
    </row>
    <row r="39" spans="2:5">
      <c r="B39" s="73" t="s">
        <v>45</v>
      </c>
      <c r="C39" s="51">
        <v>4</v>
      </c>
      <c r="D39" s="69">
        <v>0.25</v>
      </c>
      <c r="E39" s="77">
        <f t="shared" si="1"/>
        <v>0.36787944117144233</v>
      </c>
    </row>
    <row r="40" spans="2:5">
      <c r="B40" s="73" t="s">
        <v>44</v>
      </c>
      <c r="C40" s="51">
        <v>5</v>
      </c>
      <c r="D40" s="69">
        <v>0.25</v>
      </c>
      <c r="E40" s="77">
        <f t="shared" si="1"/>
        <v>0.28650479686019009</v>
      </c>
    </row>
    <row r="41" spans="2:5">
      <c r="B41" s="73" t="s">
        <v>43</v>
      </c>
      <c r="C41" s="51">
        <v>7</v>
      </c>
      <c r="D41" s="69">
        <v>0.25</v>
      </c>
      <c r="E41" s="77">
        <f t="shared" si="1"/>
        <v>0.17377394345044511</v>
      </c>
    </row>
    <row r="42" spans="2:5">
      <c r="B42" s="73" t="s">
        <v>42</v>
      </c>
      <c r="C42" s="51">
        <v>10</v>
      </c>
      <c r="D42" s="69">
        <v>0.25</v>
      </c>
      <c r="E42" s="77">
        <f t="shared" si="1"/>
        <v>8.2084998623898786E-2</v>
      </c>
    </row>
    <row r="43" spans="2:5">
      <c r="D43" s="69"/>
    </row>
    <row r="45" spans="2:5">
      <c r="B45" s="73"/>
    </row>
    <row r="50" spans="2:2">
      <c r="B50" s="7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47"/>
  <sheetViews>
    <sheetView showGridLines="0" tabSelected="1" zoomScaleNormal="100" workbookViewId="0"/>
  </sheetViews>
  <sheetFormatPr defaultRowHeight="15" outlineLevelCol="1"/>
  <cols>
    <col min="1" max="1" width="4.7109375" customWidth="1"/>
    <col min="2" max="2" width="29" bestFit="1" customWidth="1"/>
    <col min="3" max="3" width="12.7109375" customWidth="1"/>
    <col min="4" max="4" width="4.7109375" customWidth="1"/>
    <col min="5" max="5" width="14.85546875" customWidth="1" outlineLevel="1"/>
    <col min="6" max="6" width="14.5703125" customWidth="1" outlineLevel="1"/>
    <col min="7" max="7" width="21.5703125" customWidth="1" outlineLevel="1"/>
    <col min="8" max="9" width="18.7109375" customWidth="1" outlineLevel="1"/>
    <col min="10" max="10" width="22.7109375" customWidth="1" outlineLevel="1"/>
    <col min="11" max="11" width="14.140625" customWidth="1" outlineLevel="1"/>
    <col min="12" max="12" width="12.7109375" customWidth="1" outlineLevel="1"/>
    <col min="13" max="13" width="18.7109375" customWidth="1"/>
    <col min="14" max="14" width="13.42578125" customWidth="1" outlineLevel="1"/>
    <col min="15" max="15" width="11.140625" customWidth="1" outlineLevel="1"/>
    <col min="16" max="18" width="21.5703125" customWidth="1" outlineLevel="1"/>
    <col min="19" max="19" width="21.85546875" customWidth="1" outlineLevel="1"/>
    <col min="20" max="20" width="14.140625" customWidth="1" outlineLevel="1"/>
    <col min="21" max="21" width="12.7109375" customWidth="1" outlineLevel="1"/>
    <col min="22" max="22" width="18.7109375" customWidth="1"/>
    <col min="23" max="23" width="12.7109375" customWidth="1" outlineLevel="1"/>
    <col min="24" max="24" width="11.85546875" customWidth="1" outlineLevel="1"/>
    <col min="25" max="25" width="21.5703125" customWidth="1" outlineLevel="1"/>
    <col min="26" max="26" width="21.85546875" customWidth="1" outlineLevel="1"/>
    <col min="27" max="27" width="14.140625" customWidth="1" outlineLevel="1"/>
    <col min="28" max="28" width="12.7109375" customWidth="1" outlineLevel="1"/>
    <col min="29" max="29" width="18.7109375" customWidth="1"/>
  </cols>
  <sheetData>
    <row r="1" spans="2:29" s="1" customFormat="1">
      <c r="E1" s="2"/>
      <c r="M1" s="3" t="s">
        <v>14</v>
      </c>
      <c r="S1" s="76"/>
      <c r="V1" s="3" t="s">
        <v>13</v>
      </c>
      <c r="AC1" s="3" t="s">
        <v>15</v>
      </c>
    </row>
    <row r="2" spans="2:29">
      <c r="B2" s="2" t="s">
        <v>24</v>
      </c>
      <c r="E2" s="32" t="s">
        <v>11</v>
      </c>
      <c r="F2" s="33" t="s">
        <v>0</v>
      </c>
      <c r="G2" s="32" t="s">
        <v>54</v>
      </c>
      <c r="H2" s="32" t="s">
        <v>53</v>
      </c>
      <c r="I2" s="32" t="s">
        <v>16</v>
      </c>
      <c r="J2" s="32" t="s">
        <v>12</v>
      </c>
      <c r="K2" s="32" t="s">
        <v>10</v>
      </c>
      <c r="L2" s="32" t="s">
        <v>1</v>
      </c>
      <c r="N2" s="32" t="s">
        <v>11</v>
      </c>
      <c r="O2" s="33" t="s">
        <v>0</v>
      </c>
      <c r="P2" s="32" t="s">
        <v>54</v>
      </c>
      <c r="Q2" s="32" t="s">
        <v>53</v>
      </c>
      <c r="R2" s="32" t="s">
        <v>17</v>
      </c>
      <c r="S2" s="32" t="s">
        <v>27</v>
      </c>
      <c r="T2" s="32" t="s">
        <v>10</v>
      </c>
      <c r="U2" s="32" t="s">
        <v>1</v>
      </c>
      <c r="W2" s="32" t="s">
        <v>11</v>
      </c>
      <c r="X2" s="33" t="s">
        <v>0</v>
      </c>
      <c r="Y2" s="32" t="s">
        <v>5</v>
      </c>
      <c r="Z2" s="32" t="s">
        <v>27</v>
      </c>
      <c r="AA2" s="32" t="s">
        <v>10</v>
      </c>
      <c r="AB2" s="32" t="s">
        <v>1</v>
      </c>
    </row>
    <row r="3" spans="2:29">
      <c r="B3" s="11" t="s">
        <v>28</v>
      </c>
      <c r="C3" s="4" t="s">
        <v>30</v>
      </c>
      <c r="E3" s="34">
        <f>YearFraction</f>
        <v>0.25</v>
      </c>
      <c r="F3" s="18">
        <f t="shared" ref="F3:F44" si="0">IF(E3&gt;Maturity,"-",-Phi*Notional)</f>
        <v>-10000000</v>
      </c>
      <c r="G3" s="20">
        <f t="shared" ref="G3:G44" si="1">IF(E3&gt;Maturity,"-",Premium)</f>
        <v>2.3999999999999998E-3</v>
      </c>
      <c r="H3" s="35">
        <f t="shared" ref="H3:H44" si="2">IF(E3&gt;Maturity,"-",YearFraction)</f>
        <v>0.25</v>
      </c>
      <c r="I3" s="18">
        <f>IF(E3&gt;Maturity,"-",F3*G3*H3)</f>
        <v>-5999.9999999999991</v>
      </c>
      <c r="J3" s="19">
        <f t="shared" ref="J3:J44" si="3">IF(E3&gt;Maturity,"-",EXP(-HazardRate*E3))</f>
        <v>0.99900049983337502</v>
      </c>
      <c r="K3" s="19">
        <f t="shared" ref="K3:K44" si="4">IF(E3&gt;Maturity,"-",EXP(-ZeroRate*E3))</f>
        <v>0.99536079451202497</v>
      </c>
      <c r="L3" s="21">
        <f t="shared" ref="L3:L44" si="5">IF(E3&gt;Maturity,"-",I3*J3*K3)</f>
        <v>-5966.1955873923489</v>
      </c>
      <c r="N3" s="17">
        <f>YearFraction</f>
        <v>0.25</v>
      </c>
      <c r="O3" s="18">
        <f t="shared" ref="O3:O22" si="6">IF(N3&gt;Maturity,"-",-Phi*Notional)</f>
        <v>-10000000</v>
      </c>
      <c r="P3" s="20">
        <f t="shared" ref="P3:P22" si="7">IF(N3&gt;Maturity,"-",Premium)</f>
        <v>2.3999999999999998E-3</v>
      </c>
      <c r="Q3" s="42">
        <f t="shared" ref="Q3:Q22" si="8">IF(N3&gt;Maturity,"-",YearFraction/2)</f>
        <v>0.125</v>
      </c>
      <c r="R3" s="18">
        <f t="shared" ref="R3:R22" si="9">IF(N3&gt;Maturity,"-",O3*P3*Q3)</f>
        <v>-2999.9999999999995</v>
      </c>
      <c r="S3" s="19">
        <f>IF(N3&gt;Maturity,"-",1-EXP(-HazardRate*N3))</f>
        <v>9.9950016662497809E-4</v>
      </c>
      <c r="T3" s="19">
        <f t="shared" ref="T3:T22" si="10">IF(N3&gt;Maturity,"-",EXP(-ZeroRate*N3))</f>
        <v>0.99536079451202497</v>
      </c>
      <c r="U3" s="21">
        <f t="shared" ref="U3:U22" si="11">IF(N3&gt;Maturity,"-",R3*S3*T3)</f>
        <v>-2.984589839900218</v>
      </c>
      <c r="W3" s="17">
        <f>YearFraction</f>
        <v>0.25</v>
      </c>
      <c r="X3" s="18">
        <f t="shared" ref="X3:X22" si="12">IF(W3&gt;Maturity,"-",Phi*Notional)</f>
        <v>10000000</v>
      </c>
      <c r="Y3" s="18">
        <f t="shared" ref="Y3:Y22" si="13">IF(W3&gt;Maturity,"-",Phi*Notional*(1-RecoveryRate))</f>
        <v>6000000</v>
      </c>
      <c r="Z3" s="19">
        <f>IF(W3&gt;Maturity,"-",1-EXP(-HazardRate*W3))</f>
        <v>9.9950016662497809E-4</v>
      </c>
      <c r="AA3" s="19">
        <f t="shared" ref="AA3:AA22" si="14">IF(W3&gt;Maturity,"-",EXP(-ZeroRate*W3))</f>
        <v>0.99536079451202497</v>
      </c>
      <c r="AB3" s="21">
        <f t="shared" ref="AB3:AB22" si="15">IF(W3&gt;Maturity,"-",Y3*Z3*AA3)</f>
        <v>5969.179679800437</v>
      </c>
    </row>
    <row r="4" spans="2:29">
      <c r="B4" s="12" t="s">
        <v>29</v>
      </c>
      <c r="C4" s="9">
        <f>IF(UPPER(C3)="BUY",1,-1)</f>
        <v>1</v>
      </c>
      <c r="E4" s="36">
        <f t="shared" ref="E4:E10" si="16">E3+YearFraction</f>
        <v>0.5</v>
      </c>
      <c r="F4" s="23">
        <f t="shared" si="0"/>
        <v>-10000000</v>
      </c>
      <c r="G4" s="25">
        <f t="shared" si="1"/>
        <v>2.3999999999999998E-3</v>
      </c>
      <c r="H4" s="37">
        <f t="shared" si="2"/>
        <v>0.25</v>
      </c>
      <c r="I4" s="23">
        <f t="shared" ref="I4:I44" si="17">IF(E4&gt;Maturity,"-",F4*G4*H4)</f>
        <v>-5999.9999999999991</v>
      </c>
      <c r="J4" s="24">
        <f t="shared" si="3"/>
        <v>0.99800199866733308</v>
      </c>
      <c r="K4" s="24">
        <f t="shared" si="4"/>
        <v>0.99074311125160952</v>
      </c>
      <c r="L4" s="26">
        <f t="shared" si="5"/>
        <v>-5932.5816311699891</v>
      </c>
      <c r="N4" s="22">
        <f t="shared" ref="N4:N10" si="18">N3+YearFraction</f>
        <v>0.5</v>
      </c>
      <c r="O4" s="23">
        <f t="shared" si="6"/>
        <v>-10000000</v>
      </c>
      <c r="P4" s="25">
        <f t="shared" si="7"/>
        <v>2.3999999999999998E-3</v>
      </c>
      <c r="Q4" s="43">
        <f t="shared" si="8"/>
        <v>0.125</v>
      </c>
      <c r="R4" s="23">
        <f t="shared" si="9"/>
        <v>-2999.9999999999995</v>
      </c>
      <c r="S4" s="24">
        <f t="shared" ref="S4:S22" si="19">IF(N4&gt;Maturity,"-",EXP(-HazardRate*N3)-EXP(-HazardRate*N4))</f>
        <v>9.9850116604194294E-4</v>
      </c>
      <c r="T4" s="24">
        <f t="shared" si="10"/>
        <v>0.99074311125160952</v>
      </c>
      <c r="U4" s="26">
        <f t="shared" si="11"/>
        <v>-2.967774455498263</v>
      </c>
      <c r="W4" s="22">
        <f t="shared" ref="W4:W10" si="20">W3+YearFraction</f>
        <v>0.5</v>
      </c>
      <c r="X4" s="23">
        <f t="shared" si="12"/>
        <v>10000000</v>
      </c>
      <c r="Y4" s="23">
        <f t="shared" si="13"/>
        <v>6000000</v>
      </c>
      <c r="Z4" s="24">
        <f t="shared" ref="Z4:Z22" si="21">IF(W4&gt;Maturity,"-",EXP(-HazardRate*W3)-EXP(-HazardRate*W4))</f>
        <v>9.9850116604194294E-4</v>
      </c>
      <c r="AA4" s="24">
        <f t="shared" si="14"/>
        <v>0.99074311125160952</v>
      </c>
      <c r="AB4" s="26">
        <f t="shared" si="15"/>
        <v>5935.5489109965265</v>
      </c>
    </row>
    <row r="5" spans="2:29">
      <c r="B5" s="12" t="s">
        <v>0</v>
      </c>
      <c r="C5" s="6">
        <v>10000000</v>
      </c>
      <c r="E5" s="36">
        <f t="shared" si="16"/>
        <v>0.75</v>
      </c>
      <c r="F5" s="23">
        <f t="shared" si="0"/>
        <v>-10000000</v>
      </c>
      <c r="G5" s="25">
        <f t="shared" si="1"/>
        <v>2.3999999999999998E-3</v>
      </c>
      <c r="H5" s="37">
        <f t="shared" si="2"/>
        <v>0.25</v>
      </c>
      <c r="I5" s="23">
        <f t="shared" si="17"/>
        <v>-5999.9999999999991</v>
      </c>
      <c r="J5" s="24">
        <f t="shared" si="3"/>
        <v>0.997004495503373</v>
      </c>
      <c r="K5" s="24">
        <f t="shared" si="4"/>
        <v>0.98614685037271754</v>
      </c>
      <c r="L5" s="26">
        <f t="shared" si="5"/>
        <v>-5899.1570582885479</v>
      </c>
      <c r="N5" s="22">
        <f t="shared" si="18"/>
        <v>0.75</v>
      </c>
      <c r="O5" s="23">
        <f t="shared" si="6"/>
        <v>-10000000</v>
      </c>
      <c r="P5" s="25">
        <f t="shared" si="7"/>
        <v>2.3999999999999998E-3</v>
      </c>
      <c r="Q5" s="43">
        <f t="shared" si="8"/>
        <v>0.125</v>
      </c>
      <c r="R5" s="23">
        <f t="shared" si="9"/>
        <v>-2999.9999999999995</v>
      </c>
      <c r="S5" s="24">
        <f t="shared" si="19"/>
        <v>9.9750316396007843E-4</v>
      </c>
      <c r="T5" s="24">
        <f t="shared" si="10"/>
        <v>0.98614685037271754</v>
      </c>
      <c r="U5" s="26">
        <f t="shared" si="11"/>
        <v>-2.9510538101281552</v>
      </c>
      <c r="W5" s="22">
        <f t="shared" si="20"/>
        <v>0.75</v>
      </c>
      <c r="X5" s="23">
        <f t="shared" si="12"/>
        <v>10000000</v>
      </c>
      <c r="Y5" s="23">
        <f t="shared" si="13"/>
        <v>6000000</v>
      </c>
      <c r="Z5" s="24">
        <f t="shared" si="21"/>
        <v>9.9750316396007843E-4</v>
      </c>
      <c r="AA5" s="24">
        <f t="shared" si="14"/>
        <v>0.98614685037271754</v>
      </c>
      <c r="AB5" s="26">
        <f t="shared" si="15"/>
        <v>5902.1076202563108</v>
      </c>
    </row>
    <row r="6" spans="2:29">
      <c r="B6" s="12" t="s">
        <v>40</v>
      </c>
      <c r="C6" s="8">
        <v>4.0000000000000001E-3</v>
      </c>
      <c r="E6" s="36">
        <f t="shared" si="16"/>
        <v>1</v>
      </c>
      <c r="F6" s="23">
        <f t="shared" si="0"/>
        <v>-10000000</v>
      </c>
      <c r="G6" s="25">
        <f t="shared" si="1"/>
        <v>2.3999999999999998E-3</v>
      </c>
      <c r="H6" s="37">
        <f t="shared" si="2"/>
        <v>0.25</v>
      </c>
      <c r="I6" s="23">
        <f t="shared" si="17"/>
        <v>-5999.9999999999991</v>
      </c>
      <c r="J6" s="24">
        <f t="shared" si="3"/>
        <v>0.99600798934399148</v>
      </c>
      <c r="K6" s="24">
        <f t="shared" si="4"/>
        <v>0.98157191249251907</v>
      </c>
      <c r="L6" s="26">
        <f t="shared" si="5"/>
        <v>-5865.920801749261</v>
      </c>
      <c r="N6" s="22">
        <f t="shared" si="18"/>
        <v>1</v>
      </c>
      <c r="O6" s="23">
        <f t="shared" si="6"/>
        <v>-10000000</v>
      </c>
      <c r="P6" s="25">
        <f t="shared" si="7"/>
        <v>2.3999999999999998E-3</v>
      </c>
      <c r="Q6" s="43">
        <f t="shared" si="8"/>
        <v>0.125</v>
      </c>
      <c r="R6" s="23">
        <f t="shared" si="9"/>
        <v>-2999.9999999999995</v>
      </c>
      <c r="S6" s="24">
        <f t="shared" si="19"/>
        <v>9.965061593815161E-4</v>
      </c>
      <c r="T6" s="24">
        <f t="shared" si="10"/>
        <v>0.98157191249251907</v>
      </c>
      <c r="U6" s="26">
        <f t="shared" si="11"/>
        <v>-2.9344273700240691</v>
      </c>
      <c r="W6" s="22">
        <f t="shared" si="20"/>
        <v>1</v>
      </c>
      <c r="X6" s="23">
        <f t="shared" si="12"/>
        <v>10000000</v>
      </c>
      <c r="Y6" s="23">
        <f t="shared" si="13"/>
        <v>6000000</v>
      </c>
      <c r="Z6" s="24">
        <f t="shared" si="21"/>
        <v>9.965061593815161E-4</v>
      </c>
      <c r="AA6" s="24">
        <f t="shared" si="14"/>
        <v>0.98157191249251907</v>
      </c>
      <c r="AB6" s="26">
        <f t="shared" si="15"/>
        <v>5868.8547400481384</v>
      </c>
    </row>
    <row r="7" spans="2:29">
      <c r="B7" s="12" t="s">
        <v>39</v>
      </c>
      <c r="C7" s="41">
        <v>0.4</v>
      </c>
      <c r="E7" s="36">
        <f t="shared" si="16"/>
        <v>1.25</v>
      </c>
      <c r="F7" s="23">
        <f t="shared" si="0"/>
        <v>-10000000</v>
      </c>
      <c r="G7" s="25">
        <f t="shared" si="1"/>
        <v>2.3999999999999998E-3</v>
      </c>
      <c r="H7" s="37">
        <f t="shared" si="2"/>
        <v>0.25</v>
      </c>
      <c r="I7" s="23">
        <f t="shared" si="17"/>
        <v>-5999.9999999999991</v>
      </c>
      <c r="J7" s="24">
        <f t="shared" si="3"/>
        <v>0.99501247919268232</v>
      </c>
      <c r="K7" s="24">
        <f t="shared" si="4"/>
        <v>0.97701819868924156</v>
      </c>
      <c r="L7" s="26">
        <f t="shared" si="5"/>
        <v>-5832.8718005649052</v>
      </c>
      <c r="N7" s="22">
        <f t="shared" si="18"/>
        <v>1.25</v>
      </c>
      <c r="O7" s="23">
        <f t="shared" si="6"/>
        <v>-10000000</v>
      </c>
      <c r="P7" s="25">
        <f t="shared" si="7"/>
        <v>2.3999999999999998E-3</v>
      </c>
      <c r="Q7" s="43">
        <f t="shared" si="8"/>
        <v>0.125</v>
      </c>
      <c r="R7" s="23">
        <f t="shared" si="9"/>
        <v>-2999.9999999999995</v>
      </c>
      <c r="S7" s="24">
        <f t="shared" si="19"/>
        <v>9.9551015130916465E-4</v>
      </c>
      <c r="T7" s="24">
        <f t="shared" si="10"/>
        <v>0.97701819868924156</v>
      </c>
      <c r="U7" s="26">
        <f t="shared" si="11"/>
        <v>-2.9178946044268028</v>
      </c>
      <c r="W7" s="22">
        <f t="shared" si="20"/>
        <v>1.25</v>
      </c>
      <c r="X7" s="23">
        <f t="shared" si="12"/>
        <v>10000000</v>
      </c>
      <c r="Y7" s="23">
        <f t="shared" si="13"/>
        <v>6000000</v>
      </c>
      <c r="Z7" s="24">
        <f t="shared" si="21"/>
        <v>9.9551015130916465E-4</v>
      </c>
      <c r="AA7" s="24">
        <f t="shared" si="14"/>
        <v>0.97701819868924156</v>
      </c>
      <c r="AB7" s="26">
        <f t="shared" si="15"/>
        <v>5835.7892088536064</v>
      </c>
    </row>
    <row r="8" spans="2:29">
      <c r="B8" s="12" t="s">
        <v>54</v>
      </c>
      <c r="C8" s="8">
        <v>2.3999999999999998E-3</v>
      </c>
      <c r="E8" s="36">
        <f t="shared" si="16"/>
        <v>1.5</v>
      </c>
      <c r="F8" s="23">
        <f t="shared" si="0"/>
        <v>-10000000</v>
      </c>
      <c r="G8" s="25">
        <f t="shared" si="1"/>
        <v>2.3999999999999998E-3</v>
      </c>
      <c r="H8" s="37">
        <f t="shared" si="2"/>
        <v>0.25</v>
      </c>
      <c r="I8" s="23">
        <f t="shared" si="17"/>
        <v>-5999.9999999999991</v>
      </c>
      <c r="J8" s="24">
        <f t="shared" si="3"/>
        <v>0.99401796405393528</v>
      </c>
      <c r="K8" s="24">
        <f t="shared" si="4"/>
        <v>0.97248561050003091</v>
      </c>
      <c r="L8" s="26">
        <f t="shared" si="5"/>
        <v>-5800.0089997259329</v>
      </c>
      <c r="N8" s="22">
        <f t="shared" si="18"/>
        <v>1.5</v>
      </c>
      <c r="O8" s="23">
        <f t="shared" si="6"/>
        <v>-10000000</v>
      </c>
      <c r="P8" s="25">
        <f t="shared" si="7"/>
        <v>2.3999999999999998E-3</v>
      </c>
      <c r="Q8" s="43">
        <f t="shared" si="8"/>
        <v>0.125</v>
      </c>
      <c r="R8" s="23">
        <f t="shared" si="9"/>
        <v>-2999.9999999999995</v>
      </c>
      <c r="S8" s="24">
        <f t="shared" si="19"/>
        <v>9.94515138747043E-4</v>
      </c>
      <c r="T8" s="24">
        <f t="shared" si="10"/>
        <v>0.97248561050003091</v>
      </c>
      <c r="U8" s="26">
        <f t="shared" si="11"/>
        <v>-2.9014549855678227</v>
      </c>
      <c r="W8" s="22">
        <f t="shared" si="20"/>
        <v>1.5</v>
      </c>
      <c r="X8" s="23">
        <f t="shared" si="12"/>
        <v>10000000</v>
      </c>
      <c r="Y8" s="23">
        <f t="shared" si="13"/>
        <v>6000000</v>
      </c>
      <c r="Z8" s="24">
        <f t="shared" si="21"/>
        <v>9.94515138747043E-4</v>
      </c>
      <c r="AA8" s="24">
        <f t="shared" si="14"/>
        <v>0.97248561050003091</v>
      </c>
      <c r="AB8" s="26">
        <f t="shared" si="15"/>
        <v>5802.9099711356457</v>
      </c>
    </row>
    <row r="9" spans="2:29">
      <c r="B9" s="12" t="s">
        <v>6</v>
      </c>
      <c r="C9" s="5" t="s">
        <v>23</v>
      </c>
      <c r="E9" s="36">
        <f t="shared" si="16"/>
        <v>1.75</v>
      </c>
      <c r="F9" s="23">
        <f t="shared" si="0"/>
        <v>-10000000</v>
      </c>
      <c r="G9" s="25">
        <f t="shared" si="1"/>
        <v>2.3999999999999998E-3</v>
      </c>
      <c r="H9" s="37">
        <f t="shared" si="2"/>
        <v>0.25</v>
      </c>
      <c r="I9" s="23">
        <f t="shared" si="17"/>
        <v>-5999.9999999999991</v>
      </c>
      <c r="J9" s="24">
        <f t="shared" si="3"/>
        <v>0.99302444293323511</v>
      </c>
      <c r="K9" s="24">
        <f t="shared" si="4"/>
        <v>0.96797404991882241</v>
      </c>
      <c r="L9" s="26">
        <f t="shared" si="5"/>
        <v>-5767.3313501667963</v>
      </c>
      <c r="N9" s="22">
        <f t="shared" si="18"/>
        <v>1.75</v>
      </c>
      <c r="O9" s="23">
        <f t="shared" si="6"/>
        <v>-10000000</v>
      </c>
      <c r="P9" s="25">
        <f t="shared" si="7"/>
        <v>2.3999999999999998E-3</v>
      </c>
      <c r="Q9" s="43">
        <f t="shared" si="8"/>
        <v>0.125</v>
      </c>
      <c r="R9" s="23">
        <f t="shared" si="9"/>
        <v>-2999.9999999999995</v>
      </c>
      <c r="S9" s="24">
        <f t="shared" si="19"/>
        <v>9.9352112070016929E-4</v>
      </c>
      <c r="T9" s="24">
        <f t="shared" si="10"/>
        <v>0.96797404991882241</v>
      </c>
      <c r="U9" s="26">
        <f t="shared" si="11"/>
        <v>-2.8851079886520896</v>
      </c>
      <c r="W9" s="22">
        <f t="shared" si="20"/>
        <v>1.75</v>
      </c>
      <c r="X9" s="23">
        <f t="shared" si="12"/>
        <v>10000000</v>
      </c>
      <c r="Y9" s="23">
        <f t="shared" si="13"/>
        <v>6000000</v>
      </c>
      <c r="Z9" s="24">
        <f t="shared" si="21"/>
        <v>9.9352112070016929E-4</v>
      </c>
      <c r="AA9" s="24">
        <f t="shared" si="14"/>
        <v>0.96797404991882241</v>
      </c>
      <c r="AB9" s="26">
        <f t="shared" si="15"/>
        <v>5770.2159773041803</v>
      </c>
    </row>
    <row r="10" spans="2:29">
      <c r="B10" s="12" t="s">
        <v>73</v>
      </c>
      <c r="C10" s="10">
        <f>IF(Frequency="ANNUAL",1,IF(Frequency="SEMI-ANNUAL",0.5,0.25))</f>
        <v>0.25</v>
      </c>
      <c r="E10" s="36">
        <f t="shared" si="16"/>
        <v>2</v>
      </c>
      <c r="F10" s="23">
        <f t="shared" si="0"/>
        <v>-10000000</v>
      </c>
      <c r="G10" s="25">
        <f t="shared" si="1"/>
        <v>2.3999999999999998E-3</v>
      </c>
      <c r="H10" s="37">
        <f t="shared" si="2"/>
        <v>0.25</v>
      </c>
      <c r="I10" s="23">
        <f t="shared" si="17"/>
        <v>-5999.9999999999991</v>
      </c>
      <c r="J10" s="24">
        <f t="shared" si="3"/>
        <v>0.99203191483706066</v>
      </c>
      <c r="K10" s="24">
        <f t="shared" si="4"/>
        <v>0.96348341939422155</v>
      </c>
      <c r="L10" s="26">
        <f t="shared" si="5"/>
        <v>-5734.83780873245</v>
      </c>
      <c r="M10" s="45"/>
      <c r="N10" s="22">
        <f t="shared" si="18"/>
        <v>2</v>
      </c>
      <c r="O10" s="23">
        <f t="shared" si="6"/>
        <v>-10000000</v>
      </c>
      <c r="P10" s="25">
        <f t="shared" si="7"/>
        <v>2.3999999999999998E-3</v>
      </c>
      <c r="Q10" s="43">
        <f t="shared" si="8"/>
        <v>0.125</v>
      </c>
      <c r="R10" s="23">
        <f t="shared" si="9"/>
        <v>-2999.9999999999995</v>
      </c>
      <c r="S10" s="24">
        <f t="shared" si="19"/>
        <v>9.9252809617444981E-4</v>
      </c>
      <c r="T10" s="24">
        <f t="shared" si="10"/>
        <v>0.96348341939422155</v>
      </c>
      <c r="U10" s="26">
        <f t="shared" si="11"/>
        <v>-2.8688530918409865</v>
      </c>
      <c r="V10" s="45"/>
      <c r="W10" s="22">
        <f t="shared" si="20"/>
        <v>2</v>
      </c>
      <c r="X10" s="23">
        <f t="shared" si="12"/>
        <v>10000000</v>
      </c>
      <c r="Y10" s="23">
        <f t="shared" si="13"/>
        <v>6000000</v>
      </c>
      <c r="Z10" s="24">
        <f t="shared" si="21"/>
        <v>9.9252809617444981E-4</v>
      </c>
      <c r="AA10" s="24">
        <f t="shared" si="14"/>
        <v>0.96348341939422155</v>
      </c>
      <c r="AB10" s="26">
        <f t="shared" si="15"/>
        <v>5737.7061836819748</v>
      </c>
    </row>
    <row r="11" spans="2:29">
      <c r="B11" s="12" t="s">
        <v>55</v>
      </c>
      <c r="C11" s="10">
        <v>5</v>
      </c>
      <c r="E11" s="36">
        <f t="shared" ref="E11:E44" si="22">E10+YearFraction</f>
        <v>2.25</v>
      </c>
      <c r="F11" s="23">
        <f t="shared" si="0"/>
        <v>-10000000</v>
      </c>
      <c r="G11" s="25">
        <f t="shared" si="1"/>
        <v>2.3999999999999998E-3</v>
      </c>
      <c r="H11" s="37">
        <f t="shared" si="2"/>
        <v>0.25</v>
      </c>
      <c r="I11" s="23">
        <f t="shared" si="17"/>
        <v>-5999.9999999999991</v>
      </c>
      <c r="J11" s="24">
        <f t="shared" si="3"/>
        <v>0.99104037877288365</v>
      </c>
      <c r="K11" s="24">
        <f t="shared" si="4"/>
        <v>0.9590136218273948</v>
      </c>
      <c r="L11" s="26">
        <f t="shared" si="5"/>
        <v>-5702.527338145057</v>
      </c>
      <c r="M11" s="45"/>
      <c r="N11" s="22">
        <f t="shared" ref="N11:N44" si="23">N10+YearFraction</f>
        <v>2.25</v>
      </c>
      <c r="O11" s="23">
        <f t="shared" si="6"/>
        <v>-10000000</v>
      </c>
      <c r="P11" s="25">
        <f t="shared" si="7"/>
        <v>2.3999999999999998E-3</v>
      </c>
      <c r="Q11" s="43">
        <f t="shared" si="8"/>
        <v>0.125</v>
      </c>
      <c r="R11" s="23">
        <f t="shared" si="9"/>
        <v>-2999.9999999999995</v>
      </c>
      <c r="S11" s="24">
        <f t="shared" si="19"/>
        <v>9.9153606417701212E-4</v>
      </c>
      <c r="T11" s="24">
        <f t="shared" si="10"/>
        <v>0.9590136218273948</v>
      </c>
      <c r="U11" s="26">
        <f t="shared" si="11"/>
        <v>-2.8526897762366294</v>
      </c>
      <c r="V11" s="45"/>
      <c r="W11" s="22">
        <f t="shared" ref="W11:W44" si="24">W10+YearFraction</f>
        <v>2.25</v>
      </c>
      <c r="X11" s="23">
        <f t="shared" si="12"/>
        <v>10000000</v>
      </c>
      <c r="Y11" s="23">
        <f t="shared" si="13"/>
        <v>6000000</v>
      </c>
      <c r="Z11" s="24">
        <f t="shared" si="21"/>
        <v>9.9153606417701212E-4</v>
      </c>
      <c r="AA11" s="24">
        <f t="shared" si="14"/>
        <v>0.9590136218273948</v>
      </c>
      <c r="AB11" s="26">
        <f t="shared" si="15"/>
        <v>5705.3795524732595</v>
      </c>
    </row>
    <row r="12" spans="2:29">
      <c r="B12" s="13" t="s">
        <v>7</v>
      </c>
      <c r="C12" s="7">
        <v>1.8599999999999998E-2</v>
      </c>
      <c r="E12" s="36">
        <f t="shared" si="22"/>
        <v>2.5</v>
      </c>
      <c r="F12" s="23">
        <f t="shared" si="0"/>
        <v>-10000000</v>
      </c>
      <c r="G12" s="25">
        <f t="shared" si="1"/>
        <v>2.3999999999999998E-3</v>
      </c>
      <c r="H12" s="37">
        <f t="shared" si="2"/>
        <v>0.25</v>
      </c>
      <c r="I12" s="23">
        <f t="shared" si="17"/>
        <v>-5999.9999999999991</v>
      </c>
      <c r="J12" s="24">
        <f t="shared" si="3"/>
        <v>0.99004983374916811</v>
      </c>
      <c r="K12" s="24">
        <f t="shared" si="4"/>
        <v>0.9545645605699703</v>
      </c>
      <c r="L12" s="26">
        <f t="shared" si="5"/>
        <v>-5670.3989069708796</v>
      </c>
      <c r="M12" s="45"/>
      <c r="N12" s="22">
        <f t="shared" si="23"/>
        <v>2.5</v>
      </c>
      <c r="O12" s="23">
        <f t="shared" si="6"/>
        <v>-10000000</v>
      </c>
      <c r="P12" s="25">
        <f t="shared" si="7"/>
        <v>2.3999999999999998E-3</v>
      </c>
      <c r="Q12" s="43">
        <f t="shared" si="8"/>
        <v>0.125</v>
      </c>
      <c r="R12" s="23">
        <f t="shared" si="9"/>
        <v>-2999.9999999999995</v>
      </c>
      <c r="S12" s="24">
        <f t="shared" si="19"/>
        <v>9.9054502371553887E-4</v>
      </c>
      <c r="T12" s="24">
        <f t="shared" si="10"/>
        <v>0.9545645605699703</v>
      </c>
      <c r="U12" s="26">
        <f t="shared" si="11"/>
        <v>-2.8366175258633821</v>
      </c>
      <c r="V12" s="45"/>
      <c r="W12" s="22">
        <f t="shared" si="24"/>
        <v>2.5</v>
      </c>
      <c r="X12" s="23">
        <f t="shared" si="12"/>
        <v>10000000</v>
      </c>
      <c r="Y12" s="23">
        <f t="shared" si="13"/>
        <v>6000000</v>
      </c>
      <c r="Z12" s="24">
        <f t="shared" si="21"/>
        <v>9.9054502371553887E-4</v>
      </c>
      <c r="AA12" s="24">
        <f t="shared" si="14"/>
        <v>0.9545645605699703</v>
      </c>
      <c r="AB12" s="26">
        <f t="shared" si="15"/>
        <v>5673.2350517267651</v>
      </c>
    </row>
    <row r="13" spans="2:29">
      <c r="E13" s="36">
        <f t="shared" si="22"/>
        <v>2.75</v>
      </c>
      <c r="F13" s="23">
        <f t="shared" si="0"/>
        <v>-10000000</v>
      </c>
      <c r="G13" s="25">
        <f t="shared" si="1"/>
        <v>2.3999999999999998E-3</v>
      </c>
      <c r="H13" s="37">
        <f t="shared" si="2"/>
        <v>0.25</v>
      </c>
      <c r="I13" s="23">
        <f t="shared" si="17"/>
        <v>-5999.9999999999991</v>
      </c>
      <c r="J13" s="24">
        <f t="shared" si="3"/>
        <v>0.98906027877536873</v>
      </c>
      <c r="K13" s="24">
        <f t="shared" si="4"/>
        <v>0.95013613942194763</v>
      </c>
      <c r="L13" s="26">
        <f t="shared" si="5"/>
        <v>-5638.4514895873435</v>
      </c>
      <c r="M13" s="45"/>
      <c r="N13" s="22">
        <f t="shared" si="23"/>
        <v>2.75</v>
      </c>
      <c r="O13" s="23">
        <f t="shared" si="6"/>
        <v>-10000000</v>
      </c>
      <c r="P13" s="25">
        <f t="shared" si="7"/>
        <v>2.3999999999999998E-3</v>
      </c>
      <c r="Q13" s="43">
        <f t="shared" si="8"/>
        <v>0.125</v>
      </c>
      <c r="R13" s="23">
        <f t="shared" si="9"/>
        <v>-2999.9999999999995</v>
      </c>
      <c r="S13" s="24">
        <f t="shared" si="19"/>
        <v>9.8955497379937807E-4</v>
      </c>
      <c r="T13" s="24">
        <f t="shared" si="10"/>
        <v>0.95013613942194763</v>
      </c>
      <c r="U13" s="26">
        <f t="shared" si="11"/>
        <v>-2.8206358276545824</v>
      </c>
      <c r="V13" s="45"/>
      <c r="W13" s="22">
        <f t="shared" si="24"/>
        <v>2.75</v>
      </c>
      <c r="X13" s="23">
        <f t="shared" si="12"/>
        <v>10000000</v>
      </c>
      <c r="Y13" s="23">
        <f t="shared" si="13"/>
        <v>6000000</v>
      </c>
      <c r="Z13" s="24">
        <f t="shared" si="21"/>
        <v>9.8955497379937807E-4</v>
      </c>
      <c r="AA13" s="24">
        <f t="shared" si="14"/>
        <v>0.95013613942194763</v>
      </c>
      <c r="AB13" s="26">
        <f t="shared" si="15"/>
        <v>5641.2716553091659</v>
      </c>
    </row>
    <row r="14" spans="2:29">
      <c r="B14" s="2" t="s">
        <v>4</v>
      </c>
      <c r="E14" s="36">
        <f t="shared" si="22"/>
        <v>3</v>
      </c>
      <c r="F14" s="23">
        <f t="shared" si="0"/>
        <v>-10000000</v>
      </c>
      <c r="G14" s="25">
        <f t="shared" si="1"/>
        <v>2.3999999999999998E-3</v>
      </c>
      <c r="H14" s="37">
        <f t="shared" si="2"/>
        <v>0.25</v>
      </c>
      <c r="I14" s="23">
        <f t="shared" si="17"/>
        <v>-5999.9999999999991</v>
      </c>
      <c r="J14" s="24">
        <f t="shared" si="3"/>
        <v>0.98807171286193052</v>
      </c>
      <c r="K14" s="24">
        <f t="shared" si="4"/>
        <v>0.94572826262961784</v>
      </c>
      <c r="L14" s="26">
        <f t="shared" si="5"/>
        <v>-5606.6840661503038</v>
      </c>
      <c r="M14" s="45"/>
      <c r="N14" s="22">
        <f t="shared" si="23"/>
        <v>3</v>
      </c>
      <c r="O14" s="23">
        <f t="shared" si="6"/>
        <v>-10000000</v>
      </c>
      <c r="P14" s="25">
        <f t="shared" si="7"/>
        <v>2.3999999999999998E-3</v>
      </c>
      <c r="Q14" s="43">
        <f t="shared" si="8"/>
        <v>0.125</v>
      </c>
      <c r="R14" s="23">
        <f t="shared" si="9"/>
        <v>-2999.9999999999995</v>
      </c>
      <c r="S14" s="24">
        <f t="shared" si="19"/>
        <v>9.8856591343821076E-4</v>
      </c>
      <c r="T14" s="24">
        <f t="shared" si="10"/>
        <v>0.94572826262961784</v>
      </c>
      <c r="U14" s="26">
        <f t="shared" si="11"/>
        <v>-2.8047441714323402</v>
      </c>
      <c r="V14" s="45"/>
      <c r="W14" s="22">
        <f t="shared" si="24"/>
        <v>3</v>
      </c>
      <c r="X14" s="23">
        <f t="shared" si="12"/>
        <v>10000000</v>
      </c>
      <c r="Y14" s="23">
        <f t="shared" si="13"/>
        <v>6000000</v>
      </c>
      <c r="Z14" s="24">
        <f t="shared" si="21"/>
        <v>9.8856591343821076E-4</v>
      </c>
      <c r="AA14" s="24">
        <f t="shared" si="14"/>
        <v>0.94572826262961784</v>
      </c>
      <c r="AB14" s="26">
        <f t="shared" si="15"/>
        <v>5609.4883428646817</v>
      </c>
    </row>
    <row r="15" spans="2:29">
      <c r="B15" s="11" t="s">
        <v>8</v>
      </c>
      <c r="C15" s="14">
        <f>SUM(C16:C18)</f>
        <v>-9.4337222544709221E-3</v>
      </c>
      <c r="E15" s="36">
        <f t="shared" si="22"/>
        <v>3.25</v>
      </c>
      <c r="F15" s="23">
        <f t="shared" si="0"/>
        <v>-10000000</v>
      </c>
      <c r="G15" s="25">
        <f t="shared" si="1"/>
        <v>2.3999999999999998E-3</v>
      </c>
      <c r="H15" s="37">
        <f t="shared" si="2"/>
        <v>0.25</v>
      </c>
      <c r="I15" s="23">
        <f t="shared" si="17"/>
        <v>-5999.9999999999991</v>
      </c>
      <c r="J15" s="24">
        <f t="shared" si="3"/>
        <v>0.98708413502028758</v>
      </c>
      <c r="K15" s="24">
        <f t="shared" si="4"/>
        <v>0.9413408348834934</v>
      </c>
      <c r="L15" s="26">
        <f t="shared" si="5"/>
        <v>-5575.09562256149</v>
      </c>
      <c r="M15" s="45"/>
      <c r="N15" s="22">
        <f t="shared" si="23"/>
        <v>3.25</v>
      </c>
      <c r="O15" s="23">
        <f t="shared" si="6"/>
        <v>-10000000</v>
      </c>
      <c r="P15" s="25">
        <f t="shared" si="7"/>
        <v>2.3999999999999998E-3</v>
      </c>
      <c r="Q15" s="43">
        <f t="shared" si="8"/>
        <v>0.125</v>
      </c>
      <c r="R15" s="23">
        <f t="shared" si="9"/>
        <v>-2999.9999999999995</v>
      </c>
      <c r="S15" s="24">
        <f t="shared" si="19"/>
        <v>9.8757784164293927E-4</v>
      </c>
      <c r="T15" s="24">
        <f t="shared" si="10"/>
        <v>0.9413408348834934</v>
      </c>
      <c r="U15" s="26">
        <f t="shared" si="11"/>
        <v>-2.7889420498938082</v>
      </c>
      <c r="V15" s="45"/>
      <c r="W15" s="22">
        <f t="shared" si="24"/>
        <v>3.25</v>
      </c>
      <c r="X15" s="23">
        <f t="shared" si="12"/>
        <v>10000000</v>
      </c>
      <c r="Y15" s="23">
        <f t="shared" si="13"/>
        <v>6000000</v>
      </c>
      <c r="Z15" s="24">
        <f t="shared" si="21"/>
        <v>9.8757784164293927E-4</v>
      </c>
      <c r="AA15" s="24">
        <f t="shared" si="14"/>
        <v>0.9413408348834934</v>
      </c>
      <c r="AB15" s="26">
        <f t="shared" si="15"/>
        <v>5577.8840997876168</v>
      </c>
    </row>
    <row r="16" spans="2:29">
      <c r="B16" s="12" t="s">
        <v>2</v>
      </c>
      <c r="C16" s="15">
        <f>PremiumLegTotalPV</f>
        <v>-113148.07937008709</v>
      </c>
      <c r="E16" s="36">
        <f t="shared" si="22"/>
        <v>3.5</v>
      </c>
      <c r="F16" s="23">
        <f t="shared" si="0"/>
        <v>-10000000</v>
      </c>
      <c r="G16" s="25">
        <f t="shared" si="1"/>
        <v>2.3999999999999998E-3</v>
      </c>
      <c r="H16" s="37">
        <f t="shared" si="2"/>
        <v>0.25</v>
      </c>
      <c r="I16" s="23">
        <f t="shared" si="17"/>
        <v>-5999.9999999999991</v>
      </c>
      <c r="J16" s="24">
        <f t="shared" si="3"/>
        <v>0.98609754426286189</v>
      </c>
      <c r="K16" s="24">
        <f t="shared" si="4"/>
        <v>0.93697376131624688</v>
      </c>
      <c r="L16" s="26">
        <f t="shared" si="5"/>
        <v>-5543.6851504361266</v>
      </c>
      <c r="M16" s="45"/>
      <c r="N16" s="22">
        <f t="shared" si="23"/>
        <v>3.5</v>
      </c>
      <c r="O16" s="23">
        <f t="shared" si="6"/>
        <v>-10000000</v>
      </c>
      <c r="P16" s="25">
        <f t="shared" si="7"/>
        <v>2.3999999999999998E-3</v>
      </c>
      <c r="Q16" s="43">
        <f t="shared" si="8"/>
        <v>0.125</v>
      </c>
      <c r="R16" s="23">
        <f t="shared" si="9"/>
        <v>-2999.9999999999995</v>
      </c>
      <c r="S16" s="24">
        <f t="shared" si="19"/>
        <v>9.8659075742568714E-4</v>
      </c>
      <c r="T16" s="24">
        <f t="shared" si="10"/>
        <v>0.93697376131624688</v>
      </c>
      <c r="U16" s="26">
        <f t="shared" si="11"/>
        <v>-2.7732289585949728</v>
      </c>
      <c r="V16" s="45"/>
      <c r="W16" s="22">
        <f t="shared" si="24"/>
        <v>3.5</v>
      </c>
      <c r="X16" s="23">
        <f t="shared" si="12"/>
        <v>10000000</v>
      </c>
      <c r="Y16" s="23">
        <f t="shared" si="13"/>
        <v>6000000</v>
      </c>
      <c r="Z16" s="24">
        <f t="shared" si="21"/>
        <v>9.8659075742568714E-4</v>
      </c>
      <c r="AA16" s="24">
        <f t="shared" si="14"/>
        <v>0.93697376131624688</v>
      </c>
      <c r="AB16" s="26">
        <f t="shared" si="15"/>
        <v>5546.4579171899459</v>
      </c>
    </row>
    <row r="17" spans="2:28">
      <c r="B17" s="12" t="s">
        <v>18</v>
      </c>
      <c r="C17" s="15">
        <f>AccruedInterestTotalPV</f>
        <v>-56.602336136250528</v>
      </c>
      <c r="E17" s="36">
        <f t="shared" si="22"/>
        <v>3.75</v>
      </c>
      <c r="F17" s="23">
        <f t="shared" si="0"/>
        <v>-10000000</v>
      </c>
      <c r="G17" s="25">
        <f t="shared" si="1"/>
        <v>2.3999999999999998E-3</v>
      </c>
      <c r="H17" s="37">
        <f t="shared" si="2"/>
        <v>0.25</v>
      </c>
      <c r="I17" s="23">
        <f t="shared" si="17"/>
        <v>-5999.9999999999991</v>
      </c>
      <c r="J17" s="24">
        <f t="shared" si="3"/>
        <v>0.98511193960306265</v>
      </c>
      <c r="K17" s="24">
        <f t="shared" si="4"/>
        <v>0.93262694750065989</v>
      </c>
      <c r="L17" s="26">
        <f t="shared" si="5"/>
        <v>-5512.4516470707513</v>
      </c>
      <c r="M17" s="45"/>
      <c r="N17" s="22">
        <f t="shared" si="23"/>
        <v>3.75</v>
      </c>
      <c r="O17" s="23">
        <f t="shared" si="6"/>
        <v>-10000000</v>
      </c>
      <c r="P17" s="25">
        <f t="shared" si="7"/>
        <v>2.3999999999999998E-3</v>
      </c>
      <c r="Q17" s="43">
        <f t="shared" si="8"/>
        <v>0.125</v>
      </c>
      <c r="R17" s="23">
        <f t="shared" si="9"/>
        <v>-2999.9999999999995</v>
      </c>
      <c r="S17" s="24">
        <f t="shared" si="19"/>
        <v>9.8560465979924405E-4</v>
      </c>
      <c r="T17" s="24">
        <f t="shared" si="10"/>
        <v>0.93262694750065989</v>
      </c>
      <c r="U17" s="26">
        <f t="shared" si="11"/>
        <v>-2.7576043959329857</v>
      </c>
      <c r="V17" s="45"/>
      <c r="W17" s="22">
        <f t="shared" si="24"/>
        <v>3.75</v>
      </c>
      <c r="X17" s="23">
        <f t="shared" si="12"/>
        <v>10000000</v>
      </c>
      <c r="Y17" s="23">
        <f t="shared" si="13"/>
        <v>6000000</v>
      </c>
      <c r="Z17" s="24">
        <f t="shared" si="21"/>
        <v>9.8560465979924405E-4</v>
      </c>
      <c r="AA17" s="24">
        <f t="shared" si="14"/>
        <v>0.93262694750065989</v>
      </c>
      <c r="AB17" s="26">
        <f t="shared" si="15"/>
        <v>5515.2087918659718</v>
      </c>
    </row>
    <row r="18" spans="2:28">
      <c r="B18" s="13" t="s">
        <v>3</v>
      </c>
      <c r="C18" s="16">
        <f>ProtectionLegTotalPV</f>
        <v>113204.67227250108</v>
      </c>
      <c r="E18" s="36">
        <f t="shared" si="22"/>
        <v>4</v>
      </c>
      <c r="F18" s="23">
        <f t="shared" si="0"/>
        <v>-10000000</v>
      </c>
      <c r="G18" s="25">
        <f t="shared" si="1"/>
        <v>2.3999999999999998E-3</v>
      </c>
      <c r="H18" s="37">
        <f t="shared" si="2"/>
        <v>0.25</v>
      </c>
      <c r="I18" s="23">
        <f t="shared" si="17"/>
        <v>-5999.9999999999991</v>
      </c>
      <c r="J18" s="24">
        <f t="shared" si="3"/>
        <v>0.98412732005528514</v>
      </c>
      <c r="K18" s="24">
        <f t="shared" si="4"/>
        <v>0.9283002994475813</v>
      </c>
      <c r="L18" s="26">
        <f t="shared" si="5"/>
        <v>-5481.3941154112008</v>
      </c>
      <c r="M18" s="45"/>
      <c r="N18" s="22">
        <f t="shared" si="23"/>
        <v>4</v>
      </c>
      <c r="O18" s="23">
        <f t="shared" si="6"/>
        <v>-10000000</v>
      </c>
      <c r="P18" s="25">
        <f t="shared" si="7"/>
        <v>2.3999999999999998E-3</v>
      </c>
      <c r="Q18" s="43">
        <f t="shared" si="8"/>
        <v>0.125</v>
      </c>
      <c r="R18" s="23">
        <f t="shared" si="9"/>
        <v>-2999.9999999999995</v>
      </c>
      <c r="S18" s="24">
        <f t="shared" si="19"/>
        <v>9.8461954777750993E-4</v>
      </c>
      <c r="T18" s="24">
        <f t="shared" si="10"/>
        <v>0.9283002994475813</v>
      </c>
      <c r="U18" s="26">
        <f t="shared" si="11"/>
        <v>-2.742067863131413</v>
      </c>
      <c r="V18" s="45"/>
      <c r="W18" s="22">
        <f t="shared" si="24"/>
        <v>4</v>
      </c>
      <c r="X18" s="23">
        <f t="shared" si="12"/>
        <v>10000000</v>
      </c>
      <c r="Y18" s="23">
        <f t="shared" si="13"/>
        <v>6000000</v>
      </c>
      <c r="Z18" s="24">
        <f t="shared" si="21"/>
        <v>9.8461954777750993E-4</v>
      </c>
      <c r="AA18" s="24">
        <f t="shared" si="14"/>
        <v>0.9283002994475813</v>
      </c>
      <c r="AB18" s="26">
        <f t="shared" si="15"/>
        <v>5484.135726262828</v>
      </c>
    </row>
    <row r="19" spans="2:28">
      <c r="E19" s="36">
        <f t="shared" si="22"/>
        <v>4.25</v>
      </c>
      <c r="F19" s="23">
        <f t="shared" si="0"/>
        <v>-10000000</v>
      </c>
      <c r="G19" s="25">
        <f t="shared" si="1"/>
        <v>2.3999999999999998E-3</v>
      </c>
      <c r="H19" s="37">
        <f t="shared" si="2"/>
        <v>0.25</v>
      </c>
      <c r="I19" s="23">
        <f t="shared" si="17"/>
        <v>-5999.9999999999991</v>
      </c>
      <c r="J19" s="24">
        <f t="shared" si="3"/>
        <v>0.98314368463490964</v>
      </c>
      <c r="K19" s="24">
        <f t="shared" si="4"/>
        <v>0.9239937236038952</v>
      </c>
      <c r="L19" s="26">
        <f t="shared" si="5"/>
        <v>-5450.5115640207814</v>
      </c>
      <c r="M19" s="45"/>
      <c r="N19" s="22">
        <f t="shared" si="23"/>
        <v>4.25</v>
      </c>
      <c r="O19" s="23">
        <f t="shared" si="6"/>
        <v>-10000000</v>
      </c>
      <c r="P19" s="25">
        <f t="shared" si="7"/>
        <v>2.3999999999999998E-3</v>
      </c>
      <c r="Q19" s="43">
        <f t="shared" si="8"/>
        <v>0.125</v>
      </c>
      <c r="R19" s="23">
        <f t="shared" si="9"/>
        <v>-2999.9999999999995</v>
      </c>
      <c r="S19" s="24">
        <f t="shared" si="19"/>
        <v>9.836354203754949E-4</v>
      </c>
      <c r="T19" s="24">
        <f t="shared" si="10"/>
        <v>0.9239937236038952</v>
      </c>
      <c r="U19" s="26">
        <f t="shared" si="11"/>
        <v>-2.7266188642243083</v>
      </c>
      <c r="V19" s="45"/>
      <c r="W19" s="22">
        <f t="shared" si="24"/>
        <v>4.25</v>
      </c>
      <c r="X19" s="23">
        <f t="shared" si="12"/>
        <v>10000000</v>
      </c>
      <c r="Y19" s="23">
        <f t="shared" si="13"/>
        <v>6000000</v>
      </c>
      <c r="Z19" s="24">
        <f t="shared" si="21"/>
        <v>9.836354203754949E-4</v>
      </c>
      <c r="AA19" s="24">
        <f t="shared" si="14"/>
        <v>0.9239937236038952</v>
      </c>
      <c r="AB19" s="26">
        <f t="shared" si="15"/>
        <v>5453.2377284486183</v>
      </c>
    </row>
    <row r="20" spans="2:28">
      <c r="B20" s="2" t="s">
        <v>25</v>
      </c>
      <c r="E20" s="36">
        <f t="shared" si="22"/>
        <v>4.5</v>
      </c>
      <c r="F20" s="23">
        <f t="shared" si="0"/>
        <v>-10000000</v>
      </c>
      <c r="G20" s="25">
        <f t="shared" si="1"/>
        <v>2.3999999999999998E-3</v>
      </c>
      <c r="H20" s="37">
        <f t="shared" si="2"/>
        <v>0.25</v>
      </c>
      <c r="I20" s="23">
        <f t="shared" si="17"/>
        <v>-5999.9999999999991</v>
      </c>
      <c r="J20" s="24">
        <f t="shared" si="3"/>
        <v>0.98216103235830077</v>
      </c>
      <c r="K20" s="24">
        <f t="shared" si="4"/>
        <v>0.91970712685049749</v>
      </c>
      <c r="L20" s="26">
        <f t="shared" si="5"/>
        <v>-5419.8030070486266</v>
      </c>
      <c r="M20" s="45"/>
      <c r="N20" s="22">
        <f t="shared" si="23"/>
        <v>4.5</v>
      </c>
      <c r="O20" s="23">
        <f t="shared" si="6"/>
        <v>-10000000</v>
      </c>
      <c r="P20" s="25">
        <f t="shared" si="7"/>
        <v>2.3999999999999998E-3</v>
      </c>
      <c r="Q20" s="43">
        <f t="shared" si="8"/>
        <v>0.125</v>
      </c>
      <c r="R20" s="23">
        <f t="shared" si="9"/>
        <v>-2999.9999999999995</v>
      </c>
      <c r="S20" s="24">
        <f t="shared" si="19"/>
        <v>9.8265227660887522E-4</v>
      </c>
      <c r="T20" s="24">
        <f t="shared" si="10"/>
        <v>0.91970712685049749</v>
      </c>
      <c r="U20" s="26">
        <f t="shared" si="11"/>
        <v>-2.7112569060391465</v>
      </c>
      <c r="V20" s="45"/>
      <c r="W20" s="22">
        <f t="shared" si="24"/>
        <v>4.5</v>
      </c>
      <c r="X20" s="23">
        <f t="shared" si="12"/>
        <v>10000000</v>
      </c>
      <c r="Y20" s="23">
        <f t="shared" si="13"/>
        <v>6000000</v>
      </c>
      <c r="Z20" s="24">
        <f t="shared" si="21"/>
        <v>9.8265227660887522E-4</v>
      </c>
      <c r="AA20" s="24">
        <f t="shared" si="14"/>
        <v>0.91970712685049749</v>
      </c>
      <c r="AB20" s="26">
        <f t="shared" si="15"/>
        <v>5422.513812078294</v>
      </c>
    </row>
    <row r="21" spans="2:28">
      <c r="B21" s="11" t="s">
        <v>26</v>
      </c>
      <c r="C21" s="40">
        <f>C22/C23</f>
        <v>2.3999997998999756E-3</v>
      </c>
      <c r="E21" s="36">
        <f t="shared" si="22"/>
        <v>4.75</v>
      </c>
      <c r="F21" s="23">
        <f t="shared" si="0"/>
        <v>-10000000</v>
      </c>
      <c r="G21" s="25">
        <f t="shared" si="1"/>
        <v>2.3999999999999998E-3</v>
      </c>
      <c r="H21" s="37">
        <f t="shared" si="2"/>
        <v>0.25</v>
      </c>
      <c r="I21" s="23">
        <f t="shared" si="17"/>
        <v>-5999.9999999999991</v>
      </c>
      <c r="J21" s="24">
        <f t="shared" si="3"/>
        <v>0.981179362242806</v>
      </c>
      <c r="K21" s="24">
        <f t="shared" si="4"/>
        <v>0.91544041650028285</v>
      </c>
      <c r="L21" s="26">
        <f t="shared" si="5"/>
        <v>-5389.2674641982167</v>
      </c>
      <c r="M21" s="45"/>
      <c r="N21" s="22">
        <f t="shared" si="23"/>
        <v>4.75</v>
      </c>
      <c r="O21" s="23">
        <f t="shared" si="6"/>
        <v>-10000000</v>
      </c>
      <c r="P21" s="25">
        <f t="shared" si="7"/>
        <v>2.3999999999999998E-3</v>
      </c>
      <c r="Q21" s="43">
        <f t="shared" si="8"/>
        <v>0.125</v>
      </c>
      <c r="R21" s="23">
        <f t="shared" si="9"/>
        <v>-2999.9999999999995</v>
      </c>
      <c r="S21" s="24">
        <f t="shared" si="19"/>
        <v>9.8167011549477046E-4</v>
      </c>
      <c r="T21" s="24">
        <f t="shared" si="10"/>
        <v>0.91544041650028285</v>
      </c>
      <c r="U21" s="26">
        <f t="shared" si="11"/>
        <v>-2.6959814981832397</v>
      </c>
      <c r="V21" s="45"/>
      <c r="W21" s="22">
        <f t="shared" si="24"/>
        <v>4.75</v>
      </c>
      <c r="X21" s="23">
        <f t="shared" si="12"/>
        <v>10000000</v>
      </c>
      <c r="Y21" s="23">
        <f t="shared" si="13"/>
        <v>6000000</v>
      </c>
      <c r="Z21" s="24">
        <f t="shared" si="21"/>
        <v>9.8167011549477046E-4</v>
      </c>
      <c r="AA21" s="24">
        <f t="shared" si="14"/>
        <v>0.91544041650028285</v>
      </c>
      <c r="AB21" s="26">
        <f t="shared" si="15"/>
        <v>5391.9629963664811</v>
      </c>
    </row>
    <row r="22" spans="2:28">
      <c r="B22" s="12" t="s">
        <v>19</v>
      </c>
      <c r="C22" s="15">
        <f>-ProtectionLegTotalPV-AccruedInterestTotalPV</f>
        <v>-113148.06993636483</v>
      </c>
      <c r="E22" s="36">
        <f t="shared" si="22"/>
        <v>5</v>
      </c>
      <c r="F22" s="23">
        <f t="shared" si="0"/>
        <v>-10000000</v>
      </c>
      <c r="G22" s="25">
        <f t="shared" si="1"/>
        <v>2.3999999999999998E-3</v>
      </c>
      <c r="H22" s="37">
        <f t="shared" si="2"/>
        <v>0.25</v>
      </c>
      <c r="I22" s="23">
        <f t="shared" si="17"/>
        <v>-5999.9999999999991</v>
      </c>
      <c r="J22" s="24">
        <f t="shared" si="3"/>
        <v>0.98019867330675525</v>
      </c>
      <c r="K22" s="24">
        <f t="shared" si="4"/>
        <v>0.91119350029614055</v>
      </c>
      <c r="L22" s="26">
        <f t="shared" si="5"/>
        <v>-5358.9039606960923</v>
      </c>
      <c r="M22" s="45"/>
      <c r="N22" s="22">
        <f t="shared" si="23"/>
        <v>5</v>
      </c>
      <c r="O22" s="23">
        <f t="shared" si="6"/>
        <v>-10000000</v>
      </c>
      <c r="P22" s="25">
        <f t="shared" si="7"/>
        <v>2.3999999999999998E-3</v>
      </c>
      <c r="Q22" s="43">
        <f t="shared" si="8"/>
        <v>0.125</v>
      </c>
      <c r="R22" s="23">
        <f t="shared" si="9"/>
        <v>-2999.9999999999995</v>
      </c>
      <c r="S22" s="24">
        <f t="shared" si="19"/>
        <v>9.8068893605074425E-4</v>
      </c>
      <c r="T22" s="24">
        <f t="shared" si="10"/>
        <v>0.91119350029614055</v>
      </c>
      <c r="U22" s="26">
        <f t="shared" si="11"/>
        <v>-2.6807921530253265</v>
      </c>
      <c r="V22" s="45"/>
      <c r="W22" s="22">
        <f t="shared" si="24"/>
        <v>5</v>
      </c>
      <c r="X22" s="23">
        <f t="shared" si="12"/>
        <v>10000000</v>
      </c>
      <c r="Y22" s="23">
        <f t="shared" si="13"/>
        <v>6000000</v>
      </c>
      <c r="Z22" s="24">
        <f t="shared" si="21"/>
        <v>9.8068893605074425E-4</v>
      </c>
      <c r="AA22" s="24">
        <f t="shared" si="14"/>
        <v>0.91119350029614055</v>
      </c>
      <c r="AB22" s="26">
        <f t="shared" si="15"/>
        <v>5361.5843060506531</v>
      </c>
    </row>
    <row r="23" spans="2:28">
      <c r="B23" s="13" t="s">
        <v>9</v>
      </c>
      <c r="C23" s="16">
        <f>SUMPRODUCT(F3:F45,H3:H45,J3:J45,K3:K45)</f>
        <v>-47145033.070869625</v>
      </c>
      <c r="E23" s="36">
        <f t="shared" si="22"/>
        <v>5.25</v>
      </c>
      <c r="F23" s="23" t="str">
        <f t="shared" si="0"/>
        <v>-</v>
      </c>
      <c r="G23" s="25" t="str">
        <f t="shared" si="1"/>
        <v>-</v>
      </c>
      <c r="H23" s="37" t="str">
        <f t="shared" si="2"/>
        <v>-</v>
      </c>
      <c r="I23" s="23" t="str">
        <f t="shared" si="17"/>
        <v>-</v>
      </c>
      <c r="J23" s="24" t="str">
        <f t="shared" si="3"/>
        <v>-</v>
      </c>
      <c r="K23" s="24" t="str">
        <f t="shared" si="4"/>
        <v>-</v>
      </c>
      <c r="L23" s="26" t="str">
        <f t="shared" si="5"/>
        <v>-</v>
      </c>
      <c r="M23" s="45"/>
      <c r="N23" s="22">
        <f t="shared" si="23"/>
        <v>5.25</v>
      </c>
      <c r="O23" s="23" t="str">
        <f t="shared" ref="O23:O44" si="25">IF(N23&gt;Maturity,"-",-Phi*Notional)</f>
        <v>-</v>
      </c>
      <c r="P23" s="25" t="str">
        <f t="shared" ref="P23:P44" si="26">IF(N23&gt;Maturity,"-",Premium)</f>
        <v>-</v>
      </c>
      <c r="Q23" s="43" t="str">
        <f t="shared" ref="Q23:Q44" si="27">IF(N23&gt;Maturity,"-",YearFraction/2)</f>
        <v>-</v>
      </c>
      <c r="R23" s="23" t="str">
        <f t="shared" ref="R23:R44" si="28">IF(N23&gt;Maturity,"-",O23*P23*Q23)</f>
        <v>-</v>
      </c>
      <c r="S23" s="24" t="str">
        <f t="shared" ref="S23:S44" si="29">IF(N23&gt;Maturity,"-",EXP(-HazardRate*N22)-EXP(-HazardRate*N23))</f>
        <v>-</v>
      </c>
      <c r="T23" s="24" t="str">
        <f t="shared" ref="T23:T44" si="30">IF(N23&gt;Maturity,"-",EXP(-ZeroRate*N23))</f>
        <v>-</v>
      </c>
      <c r="U23" s="26" t="str">
        <f t="shared" ref="U23:U44" si="31">IF(N23&gt;Maturity,"-",R23*S23*T23)</f>
        <v>-</v>
      </c>
      <c r="V23" s="45"/>
      <c r="W23" s="22">
        <f t="shared" si="24"/>
        <v>5.25</v>
      </c>
      <c r="X23" s="23" t="str">
        <f t="shared" ref="X23:X44" si="32">IF(W23&gt;Maturity,"-",Phi*Notional)</f>
        <v>-</v>
      </c>
      <c r="Y23" s="23" t="str">
        <f t="shared" ref="Y23:Y44" si="33">IF(W23&gt;Maturity,"-",Phi*Notional*(1-RecoveryRate))</f>
        <v>-</v>
      </c>
      <c r="Z23" s="24" t="str">
        <f t="shared" ref="Z23:Z44" si="34">IF(W23&gt;Maturity,"-",EXP(-HazardRate*W22)-EXP(-HazardRate*W23))</f>
        <v>-</v>
      </c>
      <c r="AA23" s="24" t="str">
        <f t="shared" ref="AA23:AA44" si="35">IF(W23&gt;Maturity,"-",EXP(-ZeroRate*W23))</f>
        <v>-</v>
      </c>
      <c r="AB23" s="26" t="str">
        <f t="shared" ref="AB23:AB44" si="36">IF(W23&gt;Maturity,"-",Y23*Z23*AA23)</f>
        <v>-</v>
      </c>
    </row>
    <row r="24" spans="2:28">
      <c r="E24" s="36">
        <f t="shared" si="22"/>
        <v>5.5</v>
      </c>
      <c r="F24" s="23" t="str">
        <f t="shared" si="0"/>
        <v>-</v>
      </c>
      <c r="G24" s="25" t="str">
        <f t="shared" si="1"/>
        <v>-</v>
      </c>
      <c r="H24" s="37" t="str">
        <f t="shared" si="2"/>
        <v>-</v>
      </c>
      <c r="I24" s="23" t="str">
        <f t="shared" si="17"/>
        <v>-</v>
      </c>
      <c r="J24" s="24" t="str">
        <f t="shared" si="3"/>
        <v>-</v>
      </c>
      <c r="K24" s="24" t="str">
        <f t="shared" si="4"/>
        <v>-</v>
      </c>
      <c r="L24" s="26" t="str">
        <f t="shared" si="5"/>
        <v>-</v>
      </c>
      <c r="M24" s="45"/>
      <c r="N24" s="22">
        <f t="shared" si="23"/>
        <v>5.5</v>
      </c>
      <c r="O24" s="23" t="str">
        <f t="shared" si="25"/>
        <v>-</v>
      </c>
      <c r="P24" s="25" t="str">
        <f t="shared" si="26"/>
        <v>-</v>
      </c>
      <c r="Q24" s="43" t="str">
        <f t="shared" si="27"/>
        <v>-</v>
      </c>
      <c r="R24" s="23" t="str">
        <f t="shared" si="28"/>
        <v>-</v>
      </c>
      <c r="S24" s="24" t="str">
        <f t="shared" si="29"/>
        <v>-</v>
      </c>
      <c r="T24" s="24" t="str">
        <f t="shared" si="30"/>
        <v>-</v>
      </c>
      <c r="U24" s="26" t="str">
        <f t="shared" si="31"/>
        <v>-</v>
      </c>
      <c r="V24" s="45"/>
      <c r="W24" s="22">
        <f t="shared" si="24"/>
        <v>5.5</v>
      </c>
      <c r="X24" s="23" t="str">
        <f t="shared" si="32"/>
        <v>-</v>
      </c>
      <c r="Y24" s="23" t="str">
        <f t="shared" si="33"/>
        <v>-</v>
      </c>
      <c r="Z24" s="24" t="str">
        <f t="shared" si="34"/>
        <v>-</v>
      </c>
      <c r="AA24" s="24" t="str">
        <f t="shared" si="35"/>
        <v>-</v>
      </c>
      <c r="AB24" s="26" t="str">
        <f t="shared" si="36"/>
        <v>-</v>
      </c>
    </row>
    <row r="25" spans="2:28">
      <c r="E25" s="36">
        <f t="shared" si="22"/>
        <v>5.75</v>
      </c>
      <c r="F25" s="23" t="str">
        <f t="shared" si="0"/>
        <v>-</v>
      </c>
      <c r="G25" s="25" t="str">
        <f t="shared" si="1"/>
        <v>-</v>
      </c>
      <c r="H25" s="37" t="str">
        <f t="shared" si="2"/>
        <v>-</v>
      </c>
      <c r="I25" s="23" t="str">
        <f t="shared" si="17"/>
        <v>-</v>
      </c>
      <c r="J25" s="24" t="str">
        <f t="shared" si="3"/>
        <v>-</v>
      </c>
      <c r="K25" s="24" t="str">
        <f t="shared" si="4"/>
        <v>-</v>
      </c>
      <c r="L25" s="26" t="str">
        <f t="shared" si="5"/>
        <v>-</v>
      </c>
      <c r="M25" s="45"/>
      <c r="N25" s="22">
        <f t="shared" si="23"/>
        <v>5.75</v>
      </c>
      <c r="O25" s="23" t="str">
        <f t="shared" si="25"/>
        <v>-</v>
      </c>
      <c r="P25" s="25" t="str">
        <f t="shared" si="26"/>
        <v>-</v>
      </c>
      <c r="Q25" s="43" t="str">
        <f t="shared" si="27"/>
        <v>-</v>
      </c>
      <c r="R25" s="23" t="str">
        <f t="shared" si="28"/>
        <v>-</v>
      </c>
      <c r="S25" s="24" t="str">
        <f t="shared" si="29"/>
        <v>-</v>
      </c>
      <c r="T25" s="24" t="str">
        <f t="shared" si="30"/>
        <v>-</v>
      </c>
      <c r="U25" s="26" t="str">
        <f t="shared" si="31"/>
        <v>-</v>
      </c>
      <c r="V25" s="45"/>
      <c r="W25" s="22">
        <f t="shared" si="24"/>
        <v>5.75</v>
      </c>
      <c r="X25" s="23" t="str">
        <f t="shared" si="32"/>
        <v>-</v>
      </c>
      <c r="Y25" s="23" t="str">
        <f t="shared" si="33"/>
        <v>-</v>
      </c>
      <c r="Z25" s="24" t="str">
        <f t="shared" si="34"/>
        <v>-</v>
      </c>
      <c r="AA25" s="24" t="str">
        <f t="shared" si="35"/>
        <v>-</v>
      </c>
      <c r="AB25" s="26" t="str">
        <f t="shared" si="36"/>
        <v>-</v>
      </c>
    </row>
    <row r="26" spans="2:28">
      <c r="B26" s="74"/>
      <c r="C26" s="69"/>
      <c r="E26" s="36">
        <f t="shared" si="22"/>
        <v>6</v>
      </c>
      <c r="F26" s="23" t="str">
        <f t="shared" si="0"/>
        <v>-</v>
      </c>
      <c r="G26" s="25" t="str">
        <f t="shared" si="1"/>
        <v>-</v>
      </c>
      <c r="H26" s="37" t="str">
        <f t="shared" si="2"/>
        <v>-</v>
      </c>
      <c r="I26" s="23" t="str">
        <f t="shared" si="17"/>
        <v>-</v>
      </c>
      <c r="J26" s="24" t="str">
        <f t="shared" si="3"/>
        <v>-</v>
      </c>
      <c r="K26" s="24" t="str">
        <f t="shared" si="4"/>
        <v>-</v>
      </c>
      <c r="L26" s="26" t="str">
        <f t="shared" si="5"/>
        <v>-</v>
      </c>
      <c r="M26" s="45"/>
      <c r="N26" s="22">
        <f t="shared" si="23"/>
        <v>6</v>
      </c>
      <c r="O26" s="23" t="str">
        <f t="shared" si="25"/>
        <v>-</v>
      </c>
      <c r="P26" s="25" t="str">
        <f t="shared" si="26"/>
        <v>-</v>
      </c>
      <c r="Q26" s="43" t="str">
        <f t="shared" si="27"/>
        <v>-</v>
      </c>
      <c r="R26" s="23" t="str">
        <f t="shared" si="28"/>
        <v>-</v>
      </c>
      <c r="S26" s="24" t="str">
        <f t="shared" si="29"/>
        <v>-</v>
      </c>
      <c r="T26" s="24" t="str">
        <f t="shared" si="30"/>
        <v>-</v>
      </c>
      <c r="U26" s="26" t="str">
        <f t="shared" si="31"/>
        <v>-</v>
      </c>
      <c r="V26" s="45"/>
      <c r="W26" s="22">
        <f t="shared" si="24"/>
        <v>6</v>
      </c>
      <c r="X26" s="23" t="str">
        <f t="shared" si="32"/>
        <v>-</v>
      </c>
      <c r="Y26" s="23" t="str">
        <f t="shared" si="33"/>
        <v>-</v>
      </c>
      <c r="Z26" s="24" t="str">
        <f t="shared" si="34"/>
        <v>-</v>
      </c>
      <c r="AA26" s="24" t="str">
        <f t="shared" si="35"/>
        <v>-</v>
      </c>
      <c r="AB26" s="26" t="str">
        <f t="shared" si="36"/>
        <v>-</v>
      </c>
    </row>
    <row r="27" spans="2:28">
      <c r="C27" s="69"/>
      <c r="E27" s="36">
        <f t="shared" si="22"/>
        <v>6.25</v>
      </c>
      <c r="F27" s="23" t="str">
        <f t="shared" si="0"/>
        <v>-</v>
      </c>
      <c r="G27" s="25" t="str">
        <f t="shared" si="1"/>
        <v>-</v>
      </c>
      <c r="H27" s="37" t="str">
        <f t="shared" si="2"/>
        <v>-</v>
      </c>
      <c r="I27" s="23" t="str">
        <f t="shared" si="17"/>
        <v>-</v>
      </c>
      <c r="J27" s="24" t="str">
        <f t="shared" si="3"/>
        <v>-</v>
      </c>
      <c r="K27" s="24" t="str">
        <f t="shared" si="4"/>
        <v>-</v>
      </c>
      <c r="L27" s="26" t="str">
        <f t="shared" si="5"/>
        <v>-</v>
      </c>
      <c r="M27" s="45"/>
      <c r="N27" s="22">
        <f t="shared" si="23"/>
        <v>6.25</v>
      </c>
      <c r="O27" s="23" t="str">
        <f t="shared" si="25"/>
        <v>-</v>
      </c>
      <c r="P27" s="25" t="str">
        <f t="shared" si="26"/>
        <v>-</v>
      </c>
      <c r="Q27" s="43" t="str">
        <f t="shared" si="27"/>
        <v>-</v>
      </c>
      <c r="R27" s="23" t="str">
        <f t="shared" si="28"/>
        <v>-</v>
      </c>
      <c r="S27" s="24" t="str">
        <f t="shared" si="29"/>
        <v>-</v>
      </c>
      <c r="T27" s="24" t="str">
        <f t="shared" si="30"/>
        <v>-</v>
      </c>
      <c r="U27" s="26" t="str">
        <f t="shared" si="31"/>
        <v>-</v>
      </c>
      <c r="V27" s="45"/>
      <c r="W27" s="22">
        <f t="shared" si="24"/>
        <v>6.25</v>
      </c>
      <c r="X27" s="23" t="str">
        <f t="shared" si="32"/>
        <v>-</v>
      </c>
      <c r="Y27" s="23" t="str">
        <f t="shared" si="33"/>
        <v>-</v>
      </c>
      <c r="Z27" s="24" t="str">
        <f t="shared" si="34"/>
        <v>-</v>
      </c>
      <c r="AA27" s="24" t="str">
        <f t="shared" si="35"/>
        <v>-</v>
      </c>
      <c r="AB27" s="26" t="str">
        <f t="shared" si="36"/>
        <v>-</v>
      </c>
    </row>
    <row r="28" spans="2:28">
      <c r="E28" s="36">
        <f t="shared" si="22"/>
        <v>6.5</v>
      </c>
      <c r="F28" s="23" t="str">
        <f t="shared" si="0"/>
        <v>-</v>
      </c>
      <c r="G28" s="25" t="str">
        <f t="shared" si="1"/>
        <v>-</v>
      </c>
      <c r="H28" s="37" t="str">
        <f t="shared" si="2"/>
        <v>-</v>
      </c>
      <c r="I28" s="23" t="str">
        <f t="shared" si="17"/>
        <v>-</v>
      </c>
      <c r="J28" s="24" t="str">
        <f t="shared" si="3"/>
        <v>-</v>
      </c>
      <c r="K28" s="24" t="str">
        <f t="shared" si="4"/>
        <v>-</v>
      </c>
      <c r="L28" s="26" t="str">
        <f t="shared" si="5"/>
        <v>-</v>
      </c>
      <c r="M28" s="45"/>
      <c r="N28" s="22">
        <f t="shared" si="23"/>
        <v>6.5</v>
      </c>
      <c r="O28" s="23" t="str">
        <f t="shared" si="25"/>
        <v>-</v>
      </c>
      <c r="P28" s="25" t="str">
        <f t="shared" si="26"/>
        <v>-</v>
      </c>
      <c r="Q28" s="43" t="str">
        <f t="shared" si="27"/>
        <v>-</v>
      </c>
      <c r="R28" s="23" t="str">
        <f t="shared" si="28"/>
        <v>-</v>
      </c>
      <c r="S28" s="24" t="str">
        <f t="shared" si="29"/>
        <v>-</v>
      </c>
      <c r="T28" s="24" t="str">
        <f t="shared" si="30"/>
        <v>-</v>
      </c>
      <c r="U28" s="26" t="str">
        <f t="shared" si="31"/>
        <v>-</v>
      </c>
      <c r="V28" s="45"/>
      <c r="W28" s="22">
        <f t="shared" si="24"/>
        <v>6.5</v>
      </c>
      <c r="X28" s="23" t="str">
        <f t="shared" si="32"/>
        <v>-</v>
      </c>
      <c r="Y28" s="23" t="str">
        <f t="shared" si="33"/>
        <v>-</v>
      </c>
      <c r="Z28" s="24" t="str">
        <f t="shared" si="34"/>
        <v>-</v>
      </c>
      <c r="AA28" s="24" t="str">
        <f t="shared" si="35"/>
        <v>-</v>
      </c>
      <c r="AB28" s="26" t="str">
        <f t="shared" si="36"/>
        <v>-</v>
      </c>
    </row>
    <row r="29" spans="2:28">
      <c r="C29" s="69"/>
      <c r="E29" s="36">
        <f t="shared" si="22"/>
        <v>6.75</v>
      </c>
      <c r="F29" s="23" t="str">
        <f t="shared" si="0"/>
        <v>-</v>
      </c>
      <c r="G29" s="25" t="str">
        <f t="shared" si="1"/>
        <v>-</v>
      </c>
      <c r="H29" s="37" t="str">
        <f t="shared" si="2"/>
        <v>-</v>
      </c>
      <c r="I29" s="23" t="str">
        <f t="shared" si="17"/>
        <v>-</v>
      </c>
      <c r="J29" s="24" t="str">
        <f t="shared" si="3"/>
        <v>-</v>
      </c>
      <c r="K29" s="24" t="str">
        <f t="shared" si="4"/>
        <v>-</v>
      </c>
      <c r="L29" s="26" t="str">
        <f t="shared" si="5"/>
        <v>-</v>
      </c>
      <c r="M29" s="45"/>
      <c r="N29" s="22">
        <f t="shared" si="23"/>
        <v>6.75</v>
      </c>
      <c r="O29" s="23" t="str">
        <f t="shared" si="25"/>
        <v>-</v>
      </c>
      <c r="P29" s="25" t="str">
        <f t="shared" si="26"/>
        <v>-</v>
      </c>
      <c r="Q29" s="43" t="str">
        <f t="shared" si="27"/>
        <v>-</v>
      </c>
      <c r="R29" s="23" t="str">
        <f t="shared" si="28"/>
        <v>-</v>
      </c>
      <c r="S29" s="24" t="str">
        <f t="shared" si="29"/>
        <v>-</v>
      </c>
      <c r="T29" s="24" t="str">
        <f t="shared" si="30"/>
        <v>-</v>
      </c>
      <c r="U29" s="26" t="str">
        <f t="shared" si="31"/>
        <v>-</v>
      </c>
      <c r="V29" s="45"/>
      <c r="W29" s="22">
        <f t="shared" si="24"/>
        <v>6.75</v>
      </c>
      <c r="X29" s="23" t="str">
        <f t="shared" si="32"/>
        <v>-</v>
      </c>
      <c r="Y29" s="23" t="str">
        <f t="shared" si="33"/>
        <v>-</v>
      </c>
      <c r="Z29" s="24" t="str">
        <f t="shared" si="34"/>
        <v>-</v>
      </c>
      <c r="AA29" s="24" t="str">
        <f t="shared" si="35"/>
        <v>-</v>
      </c>
      <c r="AB29" s="26" t="str">
        <f t="shared" si="36"/>
        <v>-</v>
      </c>
    </row>
    <row r="30" spans="2:28">
      <c r="B30" s="73"/>
      <c r="C30" s="69"/>
      <c r="E30" s="36">
        <f t="shared" si="22"/>
        <v>7</v>
      </c>
      <c r="F30" s="23" t="str">
        <f t="shared" si="0"/>
        <v>-</v>
      </c>
      <c r="G30" s="25" t="str">
        <f t="shared" si="1"/>
        <v>-</v>
      </c>
      <c r="H30" s="37" t="str">
        <f t="shared" si="2"/>
        <v>-</v>
      </c>
      <c r="I30" s="23" t="str">
        <f t="shared" si="17"/>
        <v>-</v>
      </c>
      <c r="J30" s="24" t="str">
        <f t="shared" si="3"/>
        <v>-</v>
      </c>
      <c r="K30" s="24" t="str">
        <f t="shared" si="4"/>
        <v>-</v>
      </c>
      <c r="L30" s="26" t="str">
        <f t="shared" si="5"/>
        <v>-</v>
      </c>
      <c r="M30" s="45"/>
      <c r="N30" s="22">
        <f t="shared" si="23"/>
        <v>7</v>
      </c>
      <c r="O30" s="23" t="str">
        <f t="shared" si="25"/>
        <v>-</v>
      </c>
      <c r="P30" s="25" t="str">
        <f t="shared" si="26"/>
        <v>-</v>
      </c>
      <c r="Q30" s="43" t="str">
        <f t="shared" si="27"/>
        <v>-</v>
      </c>
      <c r="R30" s="23" t="str">
        <f t="shared" si="28"/>
        <v>-</v>
      </c>
      <c r="S30" s="24" t="str">
        <f t="shared" si="29"/>
        <v>-</v>
      </c>
      <c r="T30" s="24" t="str">
        <f t="shared" si="30"/>
        <v>-</v>
      </c>
      <c r="U30" s="26" t="str">
        <f t="shared" si="31"/>
        <v>-</v>
      </c>
      <c r="V30" s="45"/>
      <c r="W30" s="22">
        <f t="shared" si="24"/>
        <v>7</v>
      </c>
      <c r="X30" s="23" t="str">
        <f t="shared" si="32"/>
        <v>-</v>
      </c>
      <c r="Y30" s="23" t="str">
        <f t="shared" si="33"/>
        <v>-</v>
      </c>
      <c r="Z30" s="24" t="str">
        <f t="shared" si="34"/>
        <v>-</v>
      </c>
      <c r="AA30" s="24" t="str">
        <f t="shared" si="35"/>
        <v>-</v>
      </c>
      <c r="AB30" s="26" t="str">
        <f t="shared" si="36"/>
        <v>-</v>
      </c>
    </row>
    <row r="31" spans="2:28">
      <c r="E31" s="36">
        <f t="shared" si="22"/>
        <v>7.25</v>
      </c>
      <c r="F31" s="23" t="str">
        <f t="shared" si="0"/>
        <v>-</v>
      </c>
      <c r="G31" s="25" t="str">
        <f t="shared" si="1"/>
        <v>-</v>
      </c>
      <c r="H31" s="37" t="str">
        <f t="shared" si="2"/>
        <v>-</v>
      </c>
      <c r="I31" s="23" t="str">
        <f t="shared" si="17"/>
        <v>-</v>
      </c>
      <c r="J31" s="24" t="str">
        <f t="shared" si="3"/>
        <v>-</v>
      </c>
      <c r="K31" s="24" t="str">
        <f t="shared" si="4"/>
        <v>-</v>
      </c>
      <c r="L31" s="26" t="str">
        <f t="shared" si="5"/>
        <v>-</v>
      </c>
      <c r="M31" s="45"/>
      <c r="N31" s="22">
        <f t="shared" si="23"/>
        <v>7.25</v>
      </c>
      <c r="O31" s="23" t="str">
        <f t="shared" si="25"/>
        <v>-</v>
      </c>
      <c r="P31" s="25" t="str">
        <f t="shared" si="26"/>
        <v>-</v>
      </c>
      <c r="Q31" s="43" t="str">
        <f t="shared" si="27"/>
        <v>-</v>
      </c>
      <c r="R31" s="23" t="str">
        <f t="shared" si="28"/>
        <v>-</v>
      </c>
      <c r="S31" s="24" t="str">
        <f t="shared" si="29"/>
        <v>-</v>
      </c>
      <c r="T31" s="24" t="str">
        <f t="shared" si="30"/>
        <v>-</v>
      </c>
      <c r="U31" s="26" t="str">
        <f t="shared" si="31"/>
        <v>-</v>
      </c>
      <c r="V31" s="45"/>
      <c r="W31" s="22">
        <f t="shared" si="24"/>
        <v>7.25</v>
      </c>
      <c r="X31" s="23" t="str">
        <f t="shared" si="32"/>
        <v>-</v>
      </c>
      <c r="Y31" s="23" t="str">
        <f t="shared" si="33"/>
        <v>-</v>
      </c>
      <c r="Z31" s="24" t="str">
        <f t="shared" si="34"/>
        <v>-</v>
      </c>
      <c r="AA31" s="24" t="str">
        <f t="shared" si="35"/>
        <v>-</v>
      </c>
      <c r="AB31" s="26" t="str">
        <f t="shared" si="36"/>
        <v>-</v>
      </c>
    </row>
    <row r="32" spans="2:28">
      <c r="E32" s="36">
        <f t="shared" si="22"/>
        <v>7.5</v>
      </c>
      <c r="F32" s="23" t="str">
        <f t="shared" si="0"/>
        <v>-</v>
      </c>
      <c r="G32" s="25" t="str">
        <f t="shared" si="1"/>
        <v>-</v>
      </c>
      <c r="H32" s="37" t="str">
        <f t="shared" si="2"/>
        <v>-</v>
      </c>
      <c r="I32" s="23" t="str">
        <f t="shared" si="17"/>
        <v>-</v>
      </c>
      <c r="J32" s="24" t="str">
        <f t="shared" si="3"/>
        <v>-</v>
      </c>
      <c r="K32" s="24" t="str">
        <f t="shared" si="4"/>
        <v>-</v>
      </c>
      <c r="L32" s="26" t="str">
        <f t="shared" si="5"/>
        <v>-</v>
      </c>
      <c r="M32" s="45"/>
      <c r="N32" s="22">
        <f t="shared" si="23"/>
        <v>7.5</v>
      </c>
      <c r="O32" s="23" t="str">
        <f t="shared" si="25"/>
        <v>-</v>
      </c>
      <c r="P32" s="25" t="str">
        <f t="shared" si="26"/>
        <v>-</v>
      </c>
      <c r="Q32" s="43" t="str">
        <f t="shared" si="27"/>
        <v>-</v>
      </c>
      <c r="R32" s="23" t="str">
        <f t="shared" si="28"/>
        <v>-</v>
      </c>
      <c r="S32" s="24" t="str">
        <f t="shared" si="29"/>
        <v>-</v>
      </c>
      <c r="T32" s="24" t="str">
        <f t="shared" si="30"/>
        <v>-</v>
      </c>
      <c r="U32" s="26" t="str">
        <f t="shared" si="31"/>
        <v>-</v>
      </c>
      <c r="V32" s="45"/>
      <c r="W32" s="22">
        <f t="shared" si="24"/>
        <v>7.5</v>
      </c>
      <c r="X32" s="23" t="str">
        <f t="shared" si="32"/>
        <v>-</v>
      </c>
      <c r="Y32" s="23" t="str">
        <f t="shared" si="33"/>
        <v>-</v>
      </c>
      <c r="Z32" s="24" t="str">
        <f t="shared" si="34"/>
        <v>-</v>
      </c>
      <c r="AA32" s="24" t="str">
        <f t="shared" si="35"/>
        <v>-</v>
      </c>
      <c r="AB32" s="26" t="str">
        <f t="shared" si="36"/>
        <v>-</v>
      </c>
    </row>
    <row r="33" spans="5:28">
      <c r="E33" s="36">
        <f t="shared" si="22"/>
        <v>7.75</v>
      </c>
      <c r="F33" s="23" t="str">
        <f t="shared" si="0"/>
        <v>-</v>
      </c>
      <c r="G33" s="25" t="str">
        <f t="shared" si="1"/>
        <v>-</v>
      </c>
      <c r="H33" s="37" t="str">
        <f t="shared" si="2"/>
        <v>-</v>
      </c>
      <c r="I33" s="23" t="str">
        <f t="shared" si="17"/>
        <v>-</v>
      </c>
      <c r="J33" s="24" t="str">
        <f t="shared" si="3"/>
        <v>-</v>
      </c>
      <c r="K33" s="24" t="str">
        <f t="shared" si="4"/>
        <v>-</v>
      </c>
      <c r="L33" s="26" t="str">
        <f t="shared" si="5"/>
        <v>-</v>
      </c>
      <c r="M33" s="45"/>
      <c r="N33" s="22">
        <f t="shared" si="23"/>
        <v>7.75</v>
      </c>
      <c r="O33" s="23" t="str">
        <f t="shared" si="25"/>
        <v>-</v>
      </c>
      <c r="P33" s="25" t="str">
        <f t="shared" si="26"/>
        <v>-</v>
      </c>
      <c r="Q33" s="43" t="str">
        <f t="shared" si="27"/>
        <v>-</v>
      </c>
      <c r="R33" s="23" t="str">
        <f t="shared" si="28"/>
        <v>-</v>
      </c>
      <c r="S33" s="24" t="str">
        <f t="shared" si="29"/>
        <v>-</v>
      </c>
      <c r="T33" s="24" t="str">
        <f t="shared" si="30"/>
        <v>-</v>
      </c>
      <c r="U33" s="26" t="str">
        <f t="shared" si="31"/>
        <v>-</v>
      </c>
      <c r="V33" s="45"/>
      <c r="W33" s="22">
        <f t="shared" si="24"/>
        <v>7.75</v>
      </c>
      <c r="X33" s="23" t="str">
        <f t="shared" si="32"/>
        <v>-</v>
      </c>
      <c r="Y33" s="23" t="str">
        <f t="shared" si="33"/>
        <v>-</v>
      </c>
      <c r="Z33" s="24" t="str">
        <f t="shared" si="34"/>
        <v>-</v>
      </c>
      <c r="AA33" s="24" t="str">
        <f t="shared" si="35"/>
        <v>-</v>
      </c>
      <c r="AB33" s="26" t="str">
        <f t="shared" si="36"/>
        <v>-</v>
      </c>
    </row>
    <row r="34" spans="5:28">
      <c r="E34" s="36">
        <f t="shared" si="22"/>
        <v>8</v>
      </c>
      <c r="F34" s="23" t="str">
        <f t="shared" si="0"/>
        <v>-</v>
      </c>
      <c r="G34" s="25" t="str">
        <f t="shared" si="1"/>
        <v>-</v>
      </c>
      <c r="H34" s="37" t="str">
        <f t="shared" si="2"/>
        <v>-</v>
      </c>
      <c r="I34" s="23" t="str">
        <f t="shared" si="17"/>
        <v>-</v>
      </c>
      <c r="J34" s="24" t="str">
        <f t="shared" si="3"/>
        <v>-</v>
      </c>
      <c r="K34" s="24" t="str">
        <f t="shared" si="4"/>
        <v>-</v>
      </c>
      <c r="L34" s="26" t="str">
        <f t="shared" si="5"/>
        <v>-</v>
      </c>
      <c r="M34" s="45"/>
      <c r="N34" s="22">
        <f t="shared" si="23"/>
        <v>8</v>
      </c>
      <c r="O34" s="23" t="str">
        <f t="shared" si="25"/>
        <v>-</v>
      </c>
      <c r="P34" s="25" t="str">
        <f t="shared" si="26"/>
        <v>-</v>
      </c>
      <c r="Q34" s="43" t="str">
        <f t="shared" si="27"/>
        <v>-</v>
      </c>
      <c r="R34" s="23" t="str">
        <f t="shared" si="28"/>
        <v>-</v>
      </c>
      <c r="S34" s="24" t="str">
        <f t="shared" si="29"/>
        <v>-</v>
      </c>
      <c r="T34" s="24" t="str">
        <f t="shared" si="30"/>
        <v>-</v>
      </c>
      <c r="U34" s="26" t="str">
        <f t="shared" si="31"/>
        <v>-</v>
      </c>
      <c r="V34" s="45"/>
      <c r="W34" s="22">
        <f t="shared" si="24"/>
        <v>8</v>
      </c>
      <c r="X34" s="23" t="str">
        <f t="shared" si="32"/>
        <v>-</v>
      </c>
      <c r="Y34" s="23" t="str">
        <f t="shared" si="33"/>
        <v>-</v>
      </c>
      <c r="Z34" s="24" t="str">
        <f t="shared" si="34"/>
        <v>-</v>
      </c>
      <c r="AA34" s="24" t="str">
        <f t="shared" si="35"/>
        <v>-</v>
      </c>
      <c r="AB34" s="26" t="str">
        <f t="shared" si="36"/>
        <v>-</v>
      </c>
    </row>
    <row r="35" spans="5:28">
      <c r="E35" s="36">
        <f t="shared" si="22"/>
        <v>8.25</v>
      </c>
      <c r="F35" s="23" t="str">
        <f t="shared" si="0"/>
        <v>-</v>
      </c>
      <c r="G35" s="25" t="str">
        <f t="shared" si="1"/>
        <v>-</v>
      </c>
      <c r="H35" s="37" t="str">
        <f t="shared" si="2"/>
        <v>-</v>
      </c>
      <c r="I35" s="23" t="str">
        <f t="shared" si="17"/>
        <v>-</v>
      </c>
      <c r="J35" s="24" t="str">
        <f t="shared" si="3"/>
        <v>-</v>
      </c>
      <c r="K35" s="24" t="str">
        <f t="shared" si="4"/>
        <v>-</v>
      </c>
      <c r="L35" s="26" t="str">
        <f t="shared" si="5"/>
        <v>-</v>
      </c>
      <c r="M35" s="45"/>
      <c r="N35" s="22">
        <f t="shared" si="23"/>
        <v>8.25</v>
      </c>
      <c r="O35" s="23" t="str">
        <f t="shared" si="25"/>
        <v>-</v>
      </c>
      <c r="P35" s="25" t="str">
        <f t="shared" si="26"/>
        <v>-</v>
      </c>
      <c r="Q35" s="43" t="str">
        <f t="shared" si="27"/>
        <v>-</v>
      </c>
      <c r="R35" s="23" t="str">
        <f t="shared" si="28"/>
        <v>-</v>
      </c>
      <c r="S35" s="24" t="str">
        <f t="shared" si="29"/>
        <v>-</v>
      </c>
      <c r="T35" s="24" t="str">
        <f t="shared" si="30"/>
        <v>-</v>
      </c>
      <c r="U35" s="26" t="str">
        <f t="shared" si="31"/>
        <v>-</v>
      </c>
      <c r="V35" s="45"/>
      <c r="W35" s="22">
        <f t="shared" si="24"/>
        <v>8.25</v>
      </c>
      <c r="X35" s="23" t="str">
        <f t="shared" si="32"/>
        <v>-</v>
      </c>
      <c r="Y35" s="23" t="str">
        <f t="shared" si="33"/>
        <v>-</v>
      </c>
      <c r="Z35" s="24" t="str">
        <f t="shared" si="34"/>
        <v>-</v>
      </c>
      <c r="AA35" s="24" t="str">
        <f t="shared" si="35"/>
        <v>-</v>
      </c>
      <c r="AB35" s="26" t="str">
        <f t="shared" si="36"/>
        <v>-</v>
      </c>
    </row>
    <row r="36" spans="5:28">
      <c r="E36" s="36">
        <f t="shared" si="22"/>
        <v>8.5</v>
      </c>
      <c r="F36" s="23" t="str">
        <f t="shared" si="0"/>
        <v>-</v>
      </c>
      <c r="G36" s="25" t="str">
        <f t="shared" si="1"/>
        <v>-</v>
      </c>
      <c r="H36" s="37" t="str">
        <f t="shared" si="2"/>
        <v>-</v>
      </c>
      <c r="I36" s="23" t="str">
        <f t="shared" si="17"/>
        <v>-</v>
      </c>
      <c r="J36" s="24" t="str">
        <f t="shared" si="3"/>
        <v>-</v>
      </c>
      <c r="K36" s="24" t="str">
        <f t="shared" si="4"/>
        <v>-</v>
      </c>
      <c r="L36" s="26" t="str">
        <f t="shared" si="5"/>
        <v>-</v>
      </c>
      <c r="M36" s="45"/>
      <c r="N36" s="22">
        <f t="shared" si="23"/>
        <v>8.5</v>
      </c>
      <c r="O36" s="23" t="str">
        <f t="shared" si="25"/>
        <v>-</v>
      </c>
      <c r="P36" s="25" t="str">
        <f t="shared" si="26"/>
        <v>-</v>
      </c>
      <c r="Q36" s="43" t="str">
        <f t="shared" si="27"/>
        <v>-</v>
      </c>
      <c r="R36" s="23" t="str">
        <f t="shared" si="28"/>
        <v>-</v>
      </c>
      <c r="S36" s="24" t="str">
        <f t="shared" si="29"/>
        <v>-</v>
      </c>
      <c r="T36" s="24" t="str">
        <f t="shared" si="30"/>
        <v>-</v>
      </c>
      <c r="U36" s="26" t="str">
        <f t="shared" si="31"/>
        <v>-</v>
      </c>
      <c r="V36" s="45"/>
      <c r="W36" s="22">
        <f t="shared" si="24"/>
        <v>8.5</v>
      </c>
      <c r="X36" s="23" t="str">
        <f t="shared" si="32"/>
        <v>-</v>
      </c>
      <c r="Y36" s="23" t="str">
        <f t="shared" si="33"/>
        <v>-</v>
      </c>
      <c r="Z36" s="24" t="str">
        <f t="shared" si="34"/>
        <v>-</v>
      </c>
      <c r="AA36" s="24" t="str">
        <f t="shared" si="35"/>
        <v>-</v>
      </c>
      <c r="AB36" s="26" t="str">
        <f t="shared" si="36"/>
        <v>-</v>
      </c>
    </row>
    <row r="37" spans="5:28">
      <c r="E37" s="36">
        <f t="shared" si="22"/>
        <v>8.75</v>
      </c>
      <c r="F37" s="23" t="str">
        <f t="shared" si="0"/>
        <v>-</v>
      </c>
      <c r="G37" s="25" t="str">
        <f t="shared" si="1"/>
        <v>-</v>
      </c>
      <c r="H37" s="37" t="str">
        <f t="shared" si="2"/>
        <v>-</v>
      </c>
      <c r="I37" s="23" t="str">
        <f t="shared" si="17"/>
        <v>-</v>
      </c>
      <c r="J37" s="24" t="str">
        <f t="shared" si="3"/>
        <v>-</v>
      </c>
      <c r="K37" s="24" t="str">
        <f t="shared" si="4"/>
        <v>-</v>
      </c>
      <c r="L37" s="26" t="str">
        <f t="shared" si="5"/>
        <v>-</v>
      </c>
      <c r="M37" s="45"/>
      <c r="N37" s="22">
        <f t="shared" si="23"/>
        <v>8.75</v>
      </c>
      <c r="O37" s="23" t="str">
        <f t="shared" si="25"/>
        <v>-</v>
      </c>
      <c r="P37" s="25" t="str">
        <f t="shared" si="26"/>
        <v>-</v>
      </c>
      <c r="Q37" s="43" t="str">
        <f t="shared" si="27"/>
        <v>-</v>
      </c>
      <c r="R37" s="23" t="str">
        <f t="shared" si="28"/>
        <v>-</v>
      </c>
      <c r="S37" s="24" t="str">
        <f t="shared" si="29"/>
        <v>-</v>
      </c>
      <c r="T37" s="24" t="str">
        <f t="shared" si="30"/>
        <v>-</v>
      </c>
      <c r="U37" s="26" t="str">
        <f t="shared" si="31"/>
        <v>-</v>
      </c>
      <c r="V37" s="45"/>
      <c r="W37" s="22">
        <f t="shared" si="24"/>
        <v>8.75</v>
      </c>
      <c r="X37" s="23" t="str">
        <f t="shared" si="32"/>
        <v>-</v>
      </c>
      <c r="Y37" s="23" t="str">
        <f t="shared" si="33"/>
        <v>-</v>
      </c>
      <c r="Z37" s="24" t="str">
        <f t="shared" si="34"/>
        <v>-</v>
      </c>
      <c r="AA37" s="24" t="str">
        <f t="shared" si="35"/>
        <v>-</v>
      </c>
      <c r="AB37" s="26" t="str">
        <f t="shared" si="36"/>
        <v>-</v>
      </c>
    </row>
    <row r="38" spans="5:28">
      <c r="E38" s="36">
        <f t="shared" si="22"/>
        <v>9</v>
      </c>
      <c r="F38" s="23" t="str">
        <f t="shared" si="0"/>
        <v>-</v>
      </c>
      <c r="G38" s="25" t="str">
        <f t="shared" si="1"/>
        <v>-</v>
      </c>
      <c r="H38" s="37" t="str">
        <f t="shared" si="2"/>
        <v>-</v>
      </c>
      <c r="I38" s="23" t="str">
        <f t="shared" si="17"/>
        <v>-</v>
      </c>
      <c r="J38" s="24" t="str">
        <f t="shared" si="3"/>
        <v>-</v>
      </c>
      <c r="K38" s="24" t="str">
        <f t="shared" si="4"/>
        <v>-</v>
      </c>
      <c r="L38" s="26" t="str">
        <f t="shared" si="5"/>
        <v>-</v>
      </c>
      <c r="M38" s="45"/>
      <c r="N38" s="22">
        <f t="shared" si="23"/>
        <v>9</v>
      </c>
      <c r="O38" s="23" t="str">
        <f t="shared" si="25"/>
        <v>-</v>
      </c>
      <c r="P38" s="25" t="str">
        <f t="shared" si="26"/>
        <v>-</v>
      </c>
      <c r="Q38" s="43" t="str">
        <f t="shared" si="27"/>
        <v>-</v>
      </c>
      <c r="R38" s="23" t="str">
        <f t="shared" si="28"/>
        <v>-</v>
      </c>
      <c r="S38" s="24" t="str">
        <f t="shared" si="29"/>
        <v>-</v>
      </c>
      <c r="T38" s="24" t="str">
        <f t="shared" si="30"/>
        <v>-</v>
      </c>
      <c r="U38" s="26" t="str">
        <f t="shared" si="31"/>
        <v>-</v>
      </c>
      <c r="V38" s="45"/>
      <c r="W38" s="22">
        <f t="shared" si="24"/>
        <v>9</v>
      </c>
      <c r="X38" s="23" t="str">
        <f t="shared" si="32"/>
        <v>-</v>
      </c>
      <c r="Y38" s="23" t="str">
        <f t="shared" si="33"/>
        <v>-</v>
      </c>
      <c r="Z38" s="24" t="str">
        <f t="shared" si="34"/>
        <v>-</v>
      </c>
      <c r="AA38" s="24" t="str">
        <f t="shared" si="35"/>
        <v>-</v>
      </c>
      <c r="AB38" s="26" t="str">
        <f t="shared" si="36"/>
        <v>-</v>
      </c>
    </row>
    <row r="39" spans="5:28">
      <c r="E39" s="36">
        <f t="shared" si="22"/>
        <v>9.25</v>
      </c>
      <c r="F39" s="23" t="str">
        <f t="shared" si="0"/>
        <v>-</v>
      </c>
      <c r="G39" s="25" t="str">
        <f t="shared" si="1"/>
        <v>-</v>
      </c>
      <c r="H39" s="37" t="str">
        <f t="shared" si="2"/>
        <v>-</v>
      </c>
      <c r="I39" s="23" t="str">
        <f t="shared" si="17"/>
        <v>-</v>
      </c>
      <c r="J39" s="24" t="str">
        <f t="shared" si="3"/>
        <v>-</v>
      </c>
      <c r="K39" s="24" t="str">
        <f t="shared" si="4"/>
        <v>-</v>
      </c>
      <c r="L39" s="26" t="str">
        <f t="shared" si="5"/>
        <v>-</v>
      </c>
      <c r="M39" s="45"/>
      <c r="N39" s="22">
        <f t="shared" si="23"/>
        <v>9.25</v>
      </c>
      <c r="O39" s="23" t="str">
        <f t="shared" si="25"/>
        <v>-</v>
      </c>
      <c r="P39" s="25" t="str">
        <f t="shared" si="26"/>
        <v>-</v>
      </c>
      <c r="Q39" s="43" t="str">
        <f t="shared" si="27"/>
        <v>-</v>
      </c>
      <c r="R39" s="23" t="str">
        <f t="shared" si="28"/>
        <v>-</v>
      </c>
      <c r="S39" s="24" t="str">
        <f t="shared" si="29"/>
        <v>-</v>
      </c>
      <c r="T39" s="24" t="str">
        <f t="shared" si="30"/>
        <v>-</v>
      </c>
      <c r="U39" s="26" t="str">
        <f t="shared" si="31"/>
        <v>-</v>
      </c>
      <c r="V39" s="45"/>
      <c r="W39" s="22">
        <f t="shared" si="24"/>
        <v>9.25</v>
      </c>
      <c r="X39" s="23" t="str">
        <f t="shared" si="32"/>
        <v>-</v>
      </c>
      <c r="Y39" s="23" t="str">
        <f t="shared" si="33"/>
        <v>-</v>
      </c>
      <c r="Z39" s="24" t="str">
        <f t="shared" si="34"/>
        <v>-</v>
      </c>
      <c r="AA39" s="24" t="str">
        <f t="shared" si="35"/>
        <v>-</v>
      </c>
      <c r="AB39" s="26" t="str">
        <f t="shared" si="36"/>
        <v>-</v>
      </c>
    </row>
    <row r="40" spans="5:28">
      <c r="E40" s="36">
        <f t="shared" si="22"/>
        <v>9.5</v>
      </c>
      <c r="F40" s="23" t="str">
        <f t="shared" si="0"/>
        <v>-</v>
      </c>
      <c r="G40" s="25" t="str">
        <f t="shared" si="1"/>
        <v>-</v>
      </c>
      <c r="H40" s="37" t="str">
        <f t="shared" si="2"/>
        <v>-</v>
      </c>
      <c r="I40" s="23" t="str">
        <f t="shared" si="17"/>
        <v>-</v>
      </c>
      <c r="J40" s="24" t="str">
        <f t="shared" si="3"/>
        <v>-</v>
      </c>
      <c r="K40" s="24" t="str">
        <f t="shared" si="4"/>
        <v>-</v>
      </c>
      <c r="L40" s="26" t="str">
        <f t="shared" si="5"/>
        <v>-</v>
      </c>
      <c r="M40" s="45"/>
      <c r="N40" s="22">
        <f t="shared" si="23"/>
        <v>9.5</v>
      </c>
      <c r="O40" s="23" t="str">
        <f t="shared" si="25"/>
        <v>-</v>
      </c>
      <c r="P40" s="25" t="str">
        <f t="shared" si="26"/>
        <v>-</v>
      </c>
      <c r="Q40" s="43" t="str">
        <f t="shared" si="27"/>
        <v>-</v>
      </c>
      <c r="R40" s="23" t="str">
        <f t="shared" si="28"/>
        <v>-</v>
      </c>
      <c r="S40" s="24" t="str">
        <f t="shared" si="29"/>
        <v>-</v>
      </c>
      <c r="T40" s="24" t="str">
        <f t="shared" si="30"/>
        <v>-</v>
      </c>
      <c r="U40" s="26" t="str">
        <f t="shared" si="31"/>
        <v>-</v>
      </c>
      <c r="V40" s="45"/>
      <c r="W40" s="22">
        <f t="shared" si="24"/>
        <v>9.5</v>
      </c>
      <c r="X40" s="23" t="str">
        <f t="shared" si="32"/>
        <v>-</v>
      </c>
      <c r="Y40" s="23" t="str">
        <f t="shared" si="33"/>
        <v>-</v>
      </c>
      <c r="Z40" s="24" t="str">
        <f t="shared" si="34"/>
        <v>-</v>
      </c>
      <c r="AA40" s="24" t="str">
        <f t="shared" si="35"/>
        <v>-</v>
      </c>
      <c r="AB40" s="26" t="str">
        <f t="shared" si="36"/>
        <v>-</v>
      </c>
    </row>
    <row r="41" spans="5:28">
      <c r="E41" s="36">
        <f t="shared" si="22"/>
        <v>9.75</v>
      </c>
      <c r="F41" s="23" t="str">
        <f t="shared" si="0"/>
        <v>-</v>
      </c>
      <c r="G41" s="25" t="str">
        <f t="shared" si="1"/>
        <v>-</v>
      </c>
      <c r="H41" s="37" t="str">
        <f t="shared" si="2"/>
        <v>-</v>
      </c>
      <c r="I41" s="23" t="str">
        <f t="shared" si="17"/>
        <v>-</v>
      </c>
      <c r="J41" s="24" t="str">
        <f t="shared" si="3"/>
        <v>-</v>
      </c>
      <c r="K41" s="24" t="str">
        <f t="shared" si="4"/>
        <v>-</v>
      </c>
      <c r="L41" s="26" t="str">
        <f t="shared" si="5"/>
        <v>-</v>
      </c>
      <c r="M41" s="45"/>
      <c r="N41" s="22">
        <f t="shared" si="23"/>
        <v>9.75</v>
      </c>
      <c r="O41" s="23" t="str">
        <f t="shared" si="25"/>
        <v>-</v>
      </c>
      <c r="P41" s="25" t="str">
        <f t="shared" si="26"/>
        <v>-</v>
      </c>
      <c r="Q41" s="43" t="str">
        <f t="shared" si="27"/>
        <v>-</v>
      </c>
      <c r="R41" s="23" t="str">
        <f t="shared" si="28"/>
        <v>-</v>
      </c>
      <c r="S41" s="24" t="str">
        <f t="shared" si="29"/>
        <v>-</v>
      </c>
      <c r="T41" s="24" t="str">
        <f t="shared" si="30"/>
        <v>-</v>
      </c>
      <c r="U41" s="26" t="str">
        <f t="shared" si="31"/>
        <v>-</v>
      </c>
      <c r="V41" s="45"/>
      <c r="W41" s="22">
        <f t="shared" si="24"/>
        <v>9.75</v>
      </c>
      <c r="X41" s="23" t="str">
        <f t="shared" si="32"/>
        <v>-</v>
      </c>
      <c r="Y41" s="23" t="str">
        <f t="shared" si="33"/>
        <v>-</v>
      </c>
      <c r="Z41" s="24" t="str">
        <f t="shared" si="34"/>
        <v>-</v>
      </c>
      <c r="AA41" s="24" t="str">
        <f t="shared" si="35"/>
        <v>-</v>
      </c>
      <c r="AB41" s="26" t="str">
        <f t="shared" si="36"/>
        <v>-</v>
      </c>
    </row>
    <row r="42" spans="5:28">
      <c r="E42" s="36">
        <f t="shared" si="22"/>
        <v>10</v>
      </c>
      <c r="F42" s="23" t="str">
        <f t="shared" si="0"/>
        <v>-</v>
      </c>
      <c r="G42" s="25" t="str">
        <f t="shared" si="1"/>
        <v>-</v>
      </c>
      <c r="H42" s="37" t="str">
        <f t="shared" si="2"/>
        <v>-</v>
      </c>
      <c r="I42" s="23" t="str">
        <f t="shared" si="17"/>
        <v>-</v>
      </c>
      <c r="J42" s="24" t="str">
        <f t="shared" si="3"/>
        <v>-</v>
      </c>
      <c r="K42" s="24" t="str">
        <f t="shared" si="4"/>
        <v>-</v>
      </c>
      <c r="L42" s="26" t="str">
        <f t="shared" si="5"/>
        <v>-</v>
      </c>
      <c r="M42" s="45"/>
      <c r="N42" s="22">
        <f t="shared" si="23"/>
        <v>10</v>
      </c>
      <c r="O42" s="23" t="str">
        <f t="shared" si="25"/>
        <v>-</v>
      </c>
      <c r="P42" s="25" t="str">
        <f t="shared" si="26"/>
        <v>-</v>
      </c>
      <c r="Q42" s="43" t="str">
        <f t="shared" si="27"/>
        <v>-</v>
      </c>
      <c r="R42" s="23" t="str">
        <f t="shared" si="28"/>
        <v>-</v>
      </c>
      <c r="S42" s="24" t="str">
        <f t="shared" si="29"/>
        <v>-</v>
      </c>
      <c r="T42" s="24" t="str">
        <f t="shared" si="30"/>
        <v>-</v>
      </c>
      <c r="U42" s="26" t="str">
        <f t="shared" si="31"/>
        <v>-</v>
      </c>
      <c r="V42" s="45"/>
      <c r="W42" s="22">
        <f t="shared" si="24"/>
        <v>10</v>
      </c>
      <c r="X42" s="23" t="str">
        <f t="shared" si="32"/>
        <v>-</v>
      </c>
      <c r="Y42" s="23" t="str">
        <f t="shared" si="33"/>
        <v>-</v>
      </c>
      <c r="Z42" s="24" t="str">
        <f t="shared" si="34"/>
        <v>-</v>
      </c>
      <c r="AA42" s="24" t="str">
        <f t="shared" si="35"/>
        <v>-</v>
      </c>
      <c r="AB42" s="26" t="str">
        <f t="shared" si="36"/>
        <v>-</v>
      </c>
    </row>
    <row r="43" spans="5:28">
      <c r="E43" s="36">
        <f t="shared" si="22"/>
        <v>10.25</v>
      </c>
      <c r="F43" s="23" t="str">
        <f t="shared" si="0"/>
        <v>-</v>
      </c>
      <c r="G43" s="25" t="str">
        <f t="shared" si="1"/>
        <v>-</v>
      </c>
      <c r="H43" s="37" t="str">
        <f t="shared" si="2"/>
        <v>-</v>
      </c>
      <c r="I43" s="23" t="str">
        <f t="shared" si="17"/>
        <v>-</v>
      </c>
      <c r="J43" s="24" t="str">
        <f t="shared" si="3"/>
        <v>-</v>
      </c>
      <c r="K43" s="24" t="str">
        <f t="shared" si="4"/>
        <v>-</v>
      </c>
      <c r="L43" s="26" t="str">
        <f t="shared" si="5"/>
        <v>-</v>
      </c>
      <c r="M43" s="45"/>
      <c r="N43" s="22">
        <f t="shared" si="23"/>
        <v>10.25</v>
      </c>
      <c r="O43" s="23" t="str">
        <f t="shared" si="25"/>
        <v>-</v>
      </c>
      <c r="P43" s="25" t="str">
        <f t="shared" si="26"/>
        <v>-</v>
      </c>
      <c r="Q43" s="43" t="str">
        <f t="shared" si="27"/>
        <v>-</v>
      </c>
      <c r="R43" s="23" t="str">
        <f t="shared" si="28"/>
        <v>-</v>
      </c>
      <c r="S43" s="24" t="str">
        <f t="shared" si="29"/>
        <v>-</v>
      </c>
      <c r="T43" s="24" t="str">
        <f t="shared" si="30"/>
        <v>-</v>
      </c>
      <c r="U43" s="26" t="str">
        <f t="shared" si="31"/>
        <v>-</v>
      </c>
      <c r="V43" s="45"/>
      <c r="W43" s="22">
        <f t="shared" si="24"/>
        <v>10.25</v>
      </c>
      <c r="X43" s="23" t="str">
        <f t="shared" si="32"/>
        <v>-</v>
      </c>
      <c r="Y43" s="23" t="str">
        <f t="shared" si="33"/>
        <v>-</v>
      </c>
      <c r="Z43" s="24" t="str">
        <f t="shared" si="34"/>
        <v>-</v>
      </c>
      <c r="AA43" s="24" t="str">
        <f t="shared" si="35"/>
        <v>-</v>
      </c>
      <c r="AB43" s="26" t="str">
        <f t="shared" si="36"/>
        <v>-</v>
      </c>
    </row>
    <row r="44" spans="5:28">
      <c r="E44" s="38">
        <f t="shared" si="22"/>
        <v>10.5</v>
      </c>
      <c r="F44" s="28" t="str">
        <f t="shared" si="0"/>
        <v>-</v>
      </c>
      <c r="G44" s="30" t="str">
        <f t="shared" si="1"/>
        <v>-</v>
      </c>
      <c r="H44" s="39" t="str">
        <f t="shared" si="2"/>
        <v>-</v>
      </c>
      <c r="I44" s="28" t="str">
        <f t="shared" si="17"/>
        <v>-</v>
      </c>
      <c r="J44" s="29" t="str">
        <f t="shared" si="3"/>
        <v>-</v>
      </c>
      <c r="K44" s="29" t="str">
        <f t="shared" si="4"/>
        <v>-</v>
      </c>
      <c r="L44" s="31" t="str">
        <f t="shared" si="5"/>
        <v>-</v>
      </c>
      <c r="M44" s="45"/>
      <c r="N44" s="27">
        <f t="shared" si="23"/>
        <v>10.5</v>
      </c>
      <c r="O44" s="28" t="str">
        <f t="shared" si="25"/>
        <v>-</v>
      </c>
      <c r="P44" s="30" t="str">
        <f t="shared" si="26"/>
        <v>-</v>
      </c>
      <c r="Q44" s="44" t="str">
        <f t="shared" si="27"/>
        <v>-</v>
      </c>
      <c r="R44" s="28" t="str">
        <f t="shared" si="28"/>
        <v>-</v>
      </c>
      <c r="S44" s="29" t="str">
        <f t="shared" si="29"/>
        <v>-</v>
      </c>
      <c r="T44" s="29" t="str">
        <f t="shared" si="30"/>
        <v>-</v>
      </c>
      <c r="U44" s="31" t="str">
        <f t="shared" si="31"/>
        <v>-</v>
      </c>
      <c r="V44" s="45"/>
      <c r="W44" s="27">
        <f t="shared" si="24"/>
        <v>10.5</v>
      </c>
      <c r="X44" s="28" t="str">
        <f t="shared" si="32"/>
        <v>-</v>
      </c>
      <c r="Y44" s="28" t="str">
        <f t="shared" si="33"/>
        <v>-</v>
      </c>
      <c r="Z44" s="29" t="str">
        <f t="shared" si="34"/>
        <v>-</v>
      </c>
      <c r="AA44" s="29" t="str">
        <f t="shared" si="35"/>
        <v>-</v>
      </c>
      <c r="AB44" s="31" t="str">
        <f t="shared" si="36"/>
        <v>-</v>
      </c>
    </row>
    <row r="46" spans="5:28">
      <c r="L46" s="3" t="s">
        <v>22</v>
      </c>
      <c r="U46" s="3" t="s">
        <v>20</v>
      </c>
      <c r="AB46" s="3" t="s">
        <v>21</v>
      </c>
    </row>
    <row r="47" spans="5:28">
      <c r="L47" s="46">
        <f>SUM(L3:L44)</f>
        <v>-113148.07937008709</v>
      </c>
      <c r="U47" s="46">
        <f>SUM(U3:U44)</f>
        <v>-56.602336136250528</v>
      </c>
      <c r="AB47" s="46">
        <f>SUM(AB3:AB44)</f>
        <v>113204.67227250108</v>
      </c>
    </row>
  </sheetData>
  <dataValidations count="2">
    <dataValidation type="list" allowBlank="1" showInputMessage="1" showErrorMessage="1" sqref="C3">
      <formula1>"BUY,SELL"</formula1>
    </dataValidation>
    <dataValidation type="list" allowBlank="1" showInputMessage="1" showErrorMessage="1" sqref="C9">
      <formula1>"ANNUAL,SEMI-ANNUAL,QUARTERLY"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CashflowDiagram</vt:lpstr>
      <vt:lpstr>ProbabilityTree</vt:lpstr>
      <vt:lpstr>CDSTermStructure</vt:lpstr>
      <vt:lpstr>HazardRateTermStructure</vt:lpstr>
      <vt:lpstr>SurvivalProbability</vt:lpstr>
      <vt:lpstr>CDS</vt:lpstr>
      <vt:lpstr>AccruedInterestTotalPV</vt:lpstr>
      <vt:lpstr>Frequency</vt:lpstr>
      <vt:lpstr>HazardRate</vt:lpstr>
      <vt:lpstr>LongOrShort</vt:lpstr>
      <vt:lpstr>Maturity</vt:lpstr>
      <vt:lpstr>Notional</vt:lpstr>
      <vt:lpstr>Phi</vt:lpstr>
      <vt:lpstr>Premium</vt:lpstr>
      <vt:lpstr>PremiumLegTotalPV</vt:lpstr>
      <vt:lpstr>ProtectionLegTotalPV</vt:lpstr>
      <vt:lpstr>RecoveryRate</vt:lpstr>
      <vt:lpstr>YearFraction</vt:lpstr>
      <vt:lpstr>ZeroRate</vt:lpstr>
    </vt:vector>
  </TitlesOfParts>
  <Company>Nicholas Burgess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Burgess</dc:creator>
  <cp:lastModifiedBy>Nicholas Burgess</cp:lastModifiedBy>
  <dcterms:created xsi:type="dcterms:W3CDTF">2018-02-15T22:42:46Z</dcterms:created>
  <dcterms:modified xsi:type="dcterms:W3CDTF">2018-11-07T23:07:04Z</dcterms:modified>
</cp:coreProperties>
</file>